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349" i="1"/>
  <c r="J349"/>
  <c r="I349"/>
  <c r="H349"/>
  <c r="G349"/>
  <c r="F349"/>
  <c r="J363"/>
  <c r="I363"/>
  <c r="H363"/>
  <c r="G363"/>
  <c r="F363"/>
  <c r="J321"/>
  <c r="I321"/>
  <c r="H321"/>
  <c r="G321"/>
  <c r="F321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I425" s="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B354"/>
  <c r="A354"/>
  <c r="J353"/>
  <c r="I353"/>
  <c r="H353"/>
  <c r="G353"/>
  <c r="F353"/>
  <c r="B350"/>
  <c r="A350"/>
  <c r="J383"/>
  <c r="I383"/>
  <c r="H383"/>
  <c r="G383"/>
  <c r="F383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B312"/>
  <c r="A312"/>
  <c r="J311"/>
  <c r="I311"/>
  <c r="H311"/>
  <c r="G311"/>
  <c r="F311"/>
  <c r="B308"/>
  <c r="A308"/>
  <c r="L307"/>
  <c r="J307"/>
  <c r="J341" s="1"/>
  <c r="I307"/>
  <c r="H307"/>
  <c r="H341" s="1"/>
  <c r="G307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B270"/>
  <c r="A270"/>
  <c r="J269"/>
  <c r="I269"/>
  <c r="H269"/>
  <c r="G269"/>
  <c r="F269"/>
  <c r="B266"/>
  <c r="A266"/>
  <c r="L265"/>
  <c r="J265"/>
  <c r="J299" s="1"/>
  <c r="I265"/>
  <c r="H265"/>
  <c r="G265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B228"/>
  <c r="A228"/>
  <c r="J227"/>
  <c r="I227"/>
  <c r="H227"/>
  <c r="G227"/>
  <c r="F227"/>
  <c r="B224"/>
  <c r="A224"/>
  <c r="L223"/>
  <c r="J223"/>
  <c r="I223"/>
  <c r="H223"/>
  <c r="G223"/>
  <c r="G257" s="1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I89" s="1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H13"/>
  <c r="G13"/>
  <c r="F13"/>
  <c r="G341" l="1"/>
  <c r="I341"/>
  <c r="F215"/>
  <c r="H215"/>
  <c r="J215"/>
  <c r="G173"/>
  <c r="I173"/>
  <c r="F131"/>
  <c r="H131"/>
  <c r="I509"/>
  <c r="G509"/>
  <c r="J509"/>
  <c r="H509"/>
  <c r="F509"/>
  <c r="F467"/>
  <c r="I467"/>
  <c r="G467"/>
  <c r="J425"/>
  <c r="H425"/>
  <c r="G425"/>
  <c r="F425"/>
  <c r="H299"/>
  <c r="I299"/>
  <c r="G299"/>
  <c r="I257"/>
  <c r="J257"/>
  <c r="H257"/>
  <c r="F257"/>
  <c r="I215"/>
  <c r="G215"/>
  <c r="J173"/>
  <c r="H173"/>
  <c r="F173"/>
  <c r="J131"/>
  <c r="I131"/>
  <c r="G131"/>
  <c r="G89"/>
  <c r="J89"/>
  <c r="H89"/>
  <c r="F89"/>
  <c r="F47"/>
  <c r="H47"/>
  <c r="I47"/>
  <c r="G47"/>
  <c r="L32"/>
  <c r="J594" l="1"/>
  <c r="I594"/>
  <c r="G594"/>
  <c r="H594"/>
  <c r="F594"/>
  <c r="L74"/>
  <c r="L116"/>
  <c r="L158"/>
  <c r="L200"/>
  <c r="L242"/>
  <c r="L284"/>
  <c r="L326"/>
  <c r="L368"/>
  <c r="L410"/>
  <c r="L452"/>
  <c r="L494"/>
  <c r="L185"/>
  <c r="L215"/>
  <c r="L437"/>
  <c r="L467"/>
  <c r="L531"/>
  <c r="L536"/>
  <c r="L425"/>
  <c r="L395"/>
  <c r="L593"/>
  <c r="L563"/>
  <c r="L257"/>
  <c r="L227"/>
  <c r="L509"/>
  <c r="L479"/>
  <c r="L299"/>
  <c r="L269"/>
  <c r="L573"/>
  <c r="L578"/>
  <c r="L341"/>
  <c r="L311"/>
  <c r="L89"/>
  <c r="L59"/>
  <c r="L521"/>
  <c r="L551"/>
  <c r="L383"/>
  <c r="L353"/>
  <c r="L143"/>
  <c r="L173"/>
  <c r="L101"/>
  <c r="L131"/>
  <c r="L81"/>
  <c r="L39"/>
  <c r="L46"/>
  <c r="L207"/>
  <c r="L424"/>
  <c r="L417"/>
  <c r="L214"/>
  <c r="L165"/>
  <c r="L459"/>
  <c r="L508"/>
  <c r="L172"/>
  <c r="L382"/>
  <c r="L501"/>
  <c r="L291"/>
  <c r="L249"/>
  <c r="L333"/>
  <c r="L298"/>
  <c r="L340"/>
  <c r="L550"/>
  <c r="L466"/>
  <c r="L130"/>
  <c r="L256"/>
  <c r="L375"/>
  <c r="L543"/>
  <c r="L592"/>
  <c r="L585"/>
  <c r="L17"/>
  <c r="L47"/>
  <c r="L594"/>
  <c r="L88"/>
  <c r="L123"/>
</calcChain>
</file>

<file path=xl/sharedStrings.xml><?xml version="1.0" encoding="utf-8"?>
<sst xmlns="http://schemas.openxmlformats.org/spreadsheetml/2006/main" count="675" uniqueCount="123">
  <si>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</si>
  <si>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</si>
  <si>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</si>
  <si>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</si>
  <si>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</si>
  <si>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</si>
  <si>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</si>
  <si>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</si>
  <si>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</si>
  <si>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</si>
  <si>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</si>
  <si>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</si>
  <si>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</si>
  <si>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</si>
  <si>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</si>
  <si>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</si>
  <si>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</si>
  <si>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</si>
  <si>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</si>
  <si>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</si>
  <si>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</si>
  <si>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</si>
  <si>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</si>
  <si>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</si>
  <si>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</si>
  <si>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</si>
  <si>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</si>
  <si>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</si>
  <si>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</si>
  <si>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</si>
  <si>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</si>
  <si>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</si>
  <si>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</si>
  <si>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</si>
  <si>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</si>
  <si>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</si>
  <si>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</si>
  <si>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</si>
  <si>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</si>
  <si>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</si>
  <si>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</si>
  <si>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</si>
  <si>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</si>
  <si>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</si>
  <si>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</si>
  <si>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котлета из говядины</t>
  </si>
  <si>
    <t>54-4м</t>
  </si>
  <si>
    <t>каша гречневая рассыпчатая</t>
  </si>
  <si>
    <t>54-4г</t>
  </si>
  <si>
    <t>компот из смеси сухофруктов</t>
  </si>
  <si>
    <t>54-1хн</t>
  </si>
  <si>
    <t>хлеб пшеничный</t>
  </si>
  <si>
    <t>пром</t>
  </si>
  <si>
    <t>хлеб ржаной</t>
  </si>
  <si>
    <t>соус красный основной</t>
  </si>
  <si>
    <t>54-3соус</t>
  </si>
  <si>
    <t>суп гороховый</t>
  </si>
  <si>
    <t>54-8с</t>
  </si>
  <si>
    <t>котлета рыбная (минтай)</t>
  </si>
  <si>
    <t>54-3р</t>
  </si>
  <si>
    <t>макароны отварные</t>
  </si>
  <si>
    <t>54-1г</t>
  </si>
  <si>
    <t>чай с молоком и сахаром</t>
  </si>
  <si>
    <t>54-4гн</t>
  </si>
  <si>
    <t>рассольник</t>
  </si>
  <si>
    <t>плов с курицей</t>
  </si>
  <si>
    <t>54-12м</t>
  </si>
  <si>
    <t>какао с молоком</t>
  </si>
  <si>
    <t>54-21гн</t>
  </si>
  <si>
    <t>суп картофельный с макаронными изделиями</t>
  </si>
  <si>
    <t>54-7с</t>
  </si>
  <si>
    <t>гуляш из говядины</t>
  </si>
  <si>
    <t>54-2м</t>
  </si>
  <si>
    <t>каша пшенная рассыпчатая</t>
  </si>
  <si>
    <t>54-12г</t>
  </si>
  <si>
    <t>кисель из апельсинов</t>
  </si>
  <si>
    <t>54-20хн</t>
  </si>
  <si>
    <t>борщ с капустой и картофелем со сметаной</t>
  </si>
  <si>
    <t>54-2с</t>
  </si>
  <si>
    <t>котлета рыбная любительская (минтай)</t>
  </si>
  <si>
    <t>54-14р</t>
  </si>
  <si>
    <t>каша перловая рассыпчатая</t>
  </si>
  <si>
    <t>54-5г</t>
  </si>
  <si>
    <t>напиток из шиповника</t>
  </si>
  <si>
    <t>54-13хн</t>
  </si>
  <si>
    <t>винегрет овощной</t>
  </si>
  <si>
    <t>54-16р</t>
  </si>
  <si>
    <t>рис отварной</t>
  </si>
  <si>
    <t>масло сливочное (порциями)</t>
  </si>
  <si>
    <t>53-19з</t>
  </si>
  <si>
    <t>сок абрикосовый</t>
  </si>
  <si>
    <t>сыр твердых сортов в нарезке</t>
  </si>
  <si>
    <t>54-1з</t>
  </si>
  <si>
    <t>суп из овощей</t>
  </si>
  <si>
    <t>54-17с</t>
  </si>
  <si>
    <t>курица отварная</t>
  </si>
  <si>
    <t>54-21м</t>
  </si>
  <si>
    <t>кофейный напиток с молоком</t>
  </si>
  <si>
    <t>54-23гн</t>
  </si>
  <si>
    <t>суп картофельный с клецками</t>
  </si>
  <si>
    <t>54-6с</t>
  </si>
  <si>
    <t>капуста тушенная с мясом</t>
  </si>
  <si>
    <t>54-10м</t>
  </si>
  <si>
    <t>икра свекольная</t>
  </si>
  <si>
    <t>54-15з</t>
  </si>
  <si>
    <t>макароны отварные с овощами</t>
  </si>
  <si>
    <t>54-2г</t>
  </si>
  <si>
    <t>тефтели из говядины с рисом</t>
  </si>
  <si>
    <t>54-16м</t>
  </si>
  <si>
    <t>чай с лимоном и сахаром</t>
  </si>
  <si>
    <t>54-3гн</t>
  </si>
  <si>
    <t>Директор</t>
  </si>
  <si>
    <t>Синицына Н.Г.</t>
  </si>
  <si>
    <t>МБОУ "Черновская СШ"</t>
  </si>
  <si>
    <t>суп картофельный с фрикадельками мясными</t>
  </si>
  <si>
    <t>54-12с-20</t>
  </si>
  <si>
    <t>щи из свежей капусты со сметаной</t>
  </si>
  <si>
    <t>54-1с</t>
  </si>
  <si>
    <t>рыбы запеченная  в сметанном соусе</t>
  </si>
  <si>
    <t>54-18м-2</t>
  </si>
  <si>
    <t>54-1хн-20</t>
  </si>
  <si>
    <t>свекольник со сметаной</t>
  </si>
  <si>
    <t>54-18с-20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</si>
</sst>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12" activePane="bottomRight" state="frozen"/>
      <selection pane="topRight" activeCell="E1" sqref="E1"/>
      <selection pane="bottomLeft" activeCell="A6" sqref="A6"/>
      <selection pane="bottomRight" activeCell="L475" sqref="L47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113</v>
      </c>
      <c r="D1" s="64"/>
      <c r="E1" s="64"/>
      <c r="F1" s="13" t="s">
        <v>16</v>
      </c>
      <c r="G1" s="2" t="s">
        <v>17</v>
      </c>
      <c r="H1" s="65" t="s">
        <v>111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112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19</v>
      </c>
      <c r="I3" s="55">
        <v>10</v>
      </c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7" t="s">
        <v>28</v>
      </c>
      <c r="E6" s="50" t="s">
        <v>114</v>
      </c>
      <c r="F6" s="51">
        <v>200</v>
      </c>
      <c r="G6" s="51">
        <v>8</v>
      </c>
      <c r="H6" s="51">
        <v>4</v>
      </c>
      <c r="I6" s="51">
        <v>12</v>
      </c>
      <c r="J6" s="51">
        <v>116</v>
      </c>
      <c r="K6" s="52" t="s">
        <v>115</v>
      </c>
      <c r="L6" s="51">
        <v>17.71</v>
      </c>
    </row>
    <row r="7" spans="1:12" ht="15">
      <c r="A7" s="25"/>
      <c r="B7" s="16"/>
      <c r="C7" s="11"/>
      <c r="D7" s="7" t="s">
        <v>29</v>
      </c>
      <c r="E7" s="50" t="s">
        <v>45</v>
      </c>
      <c r="F7" s="51">
        <v>90</v>
      </c>
      <c r="G7" s="51">
        <v>16</v>
      </c>
      <c r="H7" s="51">
        <v>16</v>
      </c>
      <c r="I7" s="51">
        <v>15</v>
      </c>
      <c r="J7" s="51">
        <v>266</v>
      </c>
      <c r="K7" s="52" t="s">
        <v>46</v>
      </c>
      <c r="L7" s="51">
        <v>24.57</v>
      </c>
    </row>
    <row r="8" spans="1:12" ht="15">
      <c r="A8" s="25"/>
      <c r="B8" s="16"/>
      <c r="C8" s="11"/>
      <c r="D8" s="7" t="s">
        <v>30</v>
      </c>
      <c r="E8" s="50" t="s">
        <v>47</v>
      </c>
      <c r="F8" s="51">
        <v>150</v>
      </c>
      <c r="G8" s="51">
        <v>8</v>
      </c>
      <c r="H8" s="51">
        <v>6</v>
      </c>
      <c r="I8" s="51">
        <v>36</v>
      </c>
      <c r="J8" s="51">
        <v>234</v>
      </c>
      <c r="K8" s="52" t="s">
        <v>48</v>
      </c>
      <c r="L8" s="51">
        <v>10.48</v>
      </c>
    </row>
    <row r="9" spans="1:12" ht="15">
      <c r="A9" s="25"/>
      <c r="B9" s="16"/>
      <c r="C9" s="11"/>
      <c r="D9" s="7" t="s">
        <v>31</v>
      </c>
      <c r="E9" s="50" t="s">
        <v>49</v>
      </c>
      <c r="F9" s="51">
        <v>200</v>
      </c>
      <c r="G9" s="51">
        <v>1</v>
      </c>
      <c r="H9" s="51">
        <v>0</v>
      </c>
      <c r="I9" s="51">
        <v>20</v>
      </c>
      <c r="J9" s="51">
        <v>81</v>
      </c>
      <c r="K9" s="52" t="s">
        <v>50</v>
      </c>
      <c r="L9" s="51">
        <v>8.2100000000000009</v>
      </c>
    </row>
    <row r="10" spans="1:12" ht="15">
      <c r="A10" s="25"/>
      <c r="B10" s="16"/>
      <c r="C10" s="11"/>
      <c r="D10" s="7" t="s">
        <v>32</v>
      </c>
      <c r="E10" s="50" t="s">
        <v>51</v>
      </c>
      <c r="F10" s="51">
        <v>90</v>
      </c>
      <c r="G10" s="51">
        <v>7</v>
      </c>
      <c r="H10" s="51">
        <v>1</v>
      </c>
      <c r="I10" s="51">
        <v>44</v>
      </c>
      <c r="J10" s="51">
        <v>211</v>
      </c>
      <c r="K10" s="52" t="s">
        <v>52</v>
      </c>
      <c r="L10" s="51">
        <v>7.5</v>
      </c>
    </row>
    <row r="11" spans="1:12" ht="15">
      <c r="A11" s="25"/>
      <c r="B11" s="16"/>
      <c r="C11" s="11"/>
      <c r="D11" s="7" t="s">
        <v>33</v>
      </c>
      <c r="E11" s="50" t="s">
        <v>53</v>
      </c>
      <c r="F11" s="51">
        <v>48</v>
      </c>
      <c r="G11" s="51">
        <v>7</v>
      </c>
      <c r="H11" s="51">
        <v>1</v>
      </c>
      <c r="I11" s="51">
        <v>44</v>
      </c>
      <c r="J11" s="51">
        <v>82</v>
      </c>
      <c r="K11" s="52" t="s">
        <v>52</v>
      </c>
      <c r="L11" s="51">
        <v>4.5999999999999996</v>
      </c>
    </row>
    <row r="12" spans="1:12" ht="15">
      <c r="A12" s="25"/>
      <c r="B12" s="16"/>
      <c r="C12" s="11"/>
      <c r="D12" s="6"/>
      <c r="E12" s="50" t="s">
        <v>54</v>
      </c>
      <c r="F12" s="51">
        <v>50</v>
      </c>
      <c r="G12" s="51">
        <v>2</v>
      </c>
      <c r="H12" s="51">
        <v>1</v>
      </c>
      <c r="I12" s="51">
        <v>5</v>
      </c>
      <c r="J12" s="51">
        <v>35</v>
      </c>
      <c r="K12" s="52" t="s">
        <v>55</v>
      </c>
      <c r="L12" s="51">
        <v>6.27</v>
      </c>
    </row>
    <row r="13" spans="1:12" ht="15">
      <c r="A13" s="26"/>
      <c r="B13" s="18"/>
      <c r="C13" s="8"/>
      <c r="D13" s="19" t="s">
        <v>39</v>
      </c>
      <c r="E13" s="9"/>
      <c r="F13" s="21">
        <f>SUM(F6:F12)</f>
        <v>828</v>
      </c>
      <c r="G13" s="21">
        <f t="shared" ref="G13:J13" si="0">SUM(G6:G12)</f>
        <v>49</v>
      </c>
      <c r="H13" s="21">
        <f t="shared" si="0"/>
        <v>29</v>
      </c>
      <c r="I13" s="21">
        <f t="shared" si="0"/>
        <v>176</v>
      </c>
      <c r="J13" s="21">
        <f t="shared" si="0"/>
        <v>1025</v>
      </c>
      <c r="K13" s="27"/>
      <c r="L13" s="21">
        <f t="shared" ref="L13" si="1">SUM(L6:L12)</f>
        <v>79.339999999999989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828</v>
      </c>
      <c r="G47" s="34">
        <f t="shared" ref="G47:J47" si="7">G13+G17+G27+G32+G39+G46</f>
        <v>49</v>
      </c>
      <c r="H47" s="34">
        <f t="shared" si="7"/>
        <v>29</v>
      </c>
      <c r="I47" s="34">
        <f t="shared" si="7"/>
        <v>176</v>
      </c>
      <c r="J47" s="34">
        <f t="shared" si="7"/>
        <v>1025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7" t="s">
        <v>28</v>
      </c>
      <c r="E48" s="50" t="s">
        <v>56</v>
      </c>
      <c r="F48" s="51">
        <v>200</v>
      </c>
      <c r="G48" s="51">
        <v>7</v>
      </c>
      <c r="H48" s="51">
        <v>5</v>
      </c>
      <c r="I48" s="51">
        <v>16</v>
      </c>
      <c r="J48" s="51">
        <v>133</v>
      </c>
      <c r="K48" s="52" t="s">
        <v>57</v>
      </c>
      <c r="L48" s="51">
        <v>15.5</v>
      </c>
    </row>
    <row r="49" spans="1:12" ht="15">
      <c r="A49" s="15"/>
      <c r="B49" s="16"/>
      <c r="C49" s="11"/>
      <c r="D49" s="7" t="s">
        <v>29</v>
      </c>
      <c r="E49" s="50" t="s">
        <v>58</v>
      </c>
      <c r="F49" s="51">
        <v>90</v>
      </c>
      <c r="G49" s="51">
        <v>13</v>
      </c>
      <c r="H49" s="51">
        <v>2</v>
      </c>
      <c r="I49" s="51">
        <v>8</v>
      </c>
      <c r="J49" s="51">
        <v>103</v>
      </c>
      <c r="K49" s="52" t="s">
        <v>59</v>
      </c>
      <c r="L49" s="51">
        <v>23.44</v>
      </c>
    </row>
    <row r="50" spans="1:12" ht="15">
      <c r="A50" s="15"/>
      <c r="B50" s="16"/>
      <c r="C50" s="11"/>
      <c r="D50" s="7" t="s">
        <v>30</v>
      </c>
      <c r="E50" s="50" t="s">
        <v>60</v>
      </c>
      <c r="F50" s="51">
        <v>150</v>
      </c>
      <c r="G50" s="51">
        <v>5</v>
      </c>
      <c r="H50" s="51">
        <v>5</v>
      </c>
      <c r="I50" s="51">
        <v>33</v>
      </c>
      <c r="J50" s="51">
        <v>197</v>
      </c>
      <c r="K50" s="52" t="s">
        <v>61</v>
      </c>
      <c r="L50" s="51">
        <v>19.2</v>
      </c>
    </row>
    <row r="51" spans="1:12" ht="15">
      <c r="A51" s="15"/>
      <c r="B51" s="16"/>
      <c r="C51" s="11"/>
      <c r="D51" s="7" t="s">
        <v>31</v>
      </c>
      <c r="E51" s="50" t="s">
        <v>62</v>
      </c>
      <c r="F51" s="51">
        <v>200</v>
      </c>
      <c r="G51" s="51">
        <v>2</v>
      </c>
      <c r="H51" s="51">
        <v>1</v>
      </c>
      <c r="I51" s="51">
        <v>9</v>
      </c>
      <c r="J51" s="51">
        <v>51</v>
      </c>
      <c r="K51" s="52" t="s">
        <v>63</v>
      </c>
      <c r="L51" s="51">
        <v>9.02</v>
      </c>
    </row>
    <row r="52" spans="1:12" ht="15">
      <c r="A52" s="15"/>
      <c r="B52" s="16"/>
      <c r="C52" s="11"/>
      <c r="D52" s="7" t="s">
        <v>32</v>
      </c>
      <c r="E52" s="50" t="s">
        <v>51</v>
      </c>
      <c r="F52" s="51">
        <v>90</v>
      </c>
      <c r="G52" s="51">
        <v>7</v>
      </c>
      <c r="H52" s="51">
        <v>1</v>
      </c>
      <c r="I52" s="51">
        <v>44</v>
      </c>
      <c r="J52" s="51">
        <v>211</v>
      </c>
      <c r="K52" s="52" t="s">
        <v>52</v>
      </c>
      <c r="L52" s="51">
        <v>7.5</v>
      </c>
    </row>
    <row r="53" spans="1:12" ht="15">
      <c r="A53" s="15"/>
      <c r="B53" s="16"/>
      <c r="C53" s="11"/>
      <c r="D53" s="7" t="s">
        <v>33</v>
      </c>
      <c r="E53" s="50" t="s">
        <v>53</v>
      </c>
      <c r="F53" s="51">
        <v>48</v>
      </c>
      <c r="G53" s="51">
        <v>3</v>
      </c>
      <c r="H53" s="51">
        <v>1</v>
      </c>
      <c r="I53" s="51">
        <v>16</v>
      </c>
      <c r="J53" s="51">
        <v>82</v>
      </c>
      <c r="K53" s="52" t="s">
        <v>52</v>
      </c>
      <c r="L53" s="51">
        <v>4.5999999999999996</v>
      </c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778</v>
      </c>
      <c r="G55" s="21">
        <f t="shared" ref="G55" si="8">SUM(G48:G54)</f>
        <v>37</v>
      </c>
      <c r="H55" s="21">
        <f t="shared" ref="H55" si="9">SUM(H48:H54)</f>
        <v>15</v>
      </c>
      <c r="I55" s="21">
        <f t="shared" ref="I55" si="10">SUM(I48:I54)</f>
        <v>126</v>
      </c>
      <c r="J55" s="21">
        <f t="shared" ref="J55" si="11">SUM(J48:J54)</f>
        <v>777</v>
      </c>
      <c r="K55" s="27"/>
      <c r="L55" s="21">
        <v>79.260000000000005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" si="15">SUM(J56:J58)</f>
        <v>0</v>
      </c>
      <c r="K59" s="27"/>
      <c r="L59" s="21">
        <f t="shared" ref="L59" ca="1" si="16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" si="20">SUM(J60:J68)</f>
        <v>0</v>
      </c>
      <c r="K69" s="27"/>
      <c r="L69" s="21"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778</v>
      </c>
      <c r="G89" s="34">
        <f t="shared" ref="G89" si="36">G55+G59+G69+G74+G81+G88</f>
        <v>37</v>
      </c>
      <c r="H89" s="34">
        <f t="shared" ref="H89" si="37">H55+H59+H69+H74+H81+H88</f>
        <v>15</v>
      </c>
      <c r="I89" s="34">
        <f t="shared" ref="I89" si="38">I55+I59+I69+I74+I81+I88</f>
        <v>126</v>
      </c>
      <c r="J89" s="34">
        <f t="shared" ref="J89" si="39">J55+J59+J69+J74+J81+J88</f>
        <v>777</v>
      </c>
      <c r="K89" s="35"/>
      <c r="L89" s="34">
        <f t="shared" ref="L89" ca="1" si="40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7" t="s">
        <v>28</v>
      </c>
      <c r="E90" s="50" t="s">
        <v>64</v>
      </c>
      <c r="F90" s="51">
        <v>200</v>
      </c>
      <c r="G90" s="51">
        <v>7</v>
      </c>
      <c r="H90" s="51">
        <v>7</v>
      </c>
      <c r="I90" s="51">
        <v>15</v>
      </c>
      <c r="J90" s="51">
        <v>152</v>
      </c>
      <c r="K90" s="52">
        <v>53</v>
      </c>
      <c r="L90" s="51">
        <v>20.8</v>
      </c>
    </row>
    <row r="91" spans="1:12" ht="15">
      <c r="A91" s="25"/>
      <c r="B91" s="16"/>
      <c r="C91" s="11"/>
      <c r="D91" s="7" t="s">
        <v>29</v>
      </c>
      <c r="E91" s="50" t="s">
        <v>65</v>
      </c>
      <c r="F91" s="51">
        <v>250</v>
      </c>
      <c r="G91" s="51">
        <v>23</v>
      </c>
      <c r="H91" s="51">
        <v>9</v>
      </c>
      <c r="I91" s="51">
        <v>41</v>
      </c>
      <c r="J91" s="51">
        <v>342</v>
      </c>
      <c r="K91" s="52" t="s">
        <v>66</v>
      </c>
      <c r="L91" s="51">
        <v>32.119999999999997</v>
      </c>
    </row>
    <row r="92" spans="1:12" ht="15">
      <c r="A92" s="25"/>
      <c r="B92" s="16"/>
      <c r="C92" s="11"/>
      <c r="D92" s="7" t="s">
        <v>30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31</v>
      </c>
      <c r="E93" s="50" t="s">
        <v>67</v>
      </c>
      <c r="F93" s="51">
        <v>200</v>
      </c>
      <c r="G93" s="51">
        <v>5</v>
      </c>
      <c r="H93" s="51">
        <v>4</v>
      </c>
      <c r="I93" s="51">
        <v>13</v>
      </c>
      <c r="J93" s="51">
        <v>100</v>
      </c>
      <c r="K93" s="52" t="s">
        <v>68</v>
      </c>
      <c r="L93" s="51">
        <v>14.24</v>
      </c>
    </row>
    <row r="94" spans="1:12" ht="15">
      <c r="A94" s="25"/>
      <c r="B94" s="16"/>
      <c r="C94" s="11"/>
      <c r="D94" s="7" t="s">
        <v>32</v>
      </c>
      <c r="E94" s="50" t="s">
        <v>51</v>
      </c>
      <c r="F94" s="51">
        <v>90</v>
      </c>
      <c r="G94" s="51">
        <v>7</v>
      </c>
      <c r="H94" s="51">
        <v>1</v>
      </c>
      <c r="I94" s="51">
        <v>44</v>
      </c>
      <c r="J94" s="51">
        <v>211</v>
      </c>
      <c r="K94" s="52" t="s">
        <v>52</v>
      </c>
      <c r="L94" s="51">
        <v>7.5</v>
      </c>
    </row>
    <row r="95" spans="1:12" ht="15">
      <c r="A95" s="25"/>
      <c r="B95" s="16"/>
      <c r="C95" s="11"/>
      <c r="D95" s="7" t="s">
        <v>33</v>
      </c>
      <c r="E95" s="50" t="s">
        <v>53</v>
      </c>
      <c r="F95" s="51">
        <v>48</v>
      </c>
      <c r="G95" s="51">
        <v>3</v>
      </c>
      <c r="H95" s="51">
        <v>1</v>
      </c>
      <c r="I95" s="51">
        <v>16</v>
      </c>
      <c r="J95" s="51">
        <v>82</v>
      </c>
      <c r="K95" s="52" t="s">
        <v>52</v>
      </c>
      <c r="L95" s="51">
        <v>4.5999999999999996</v>
      </c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788</v>
      </c>
      <c r="G97" s="21">
        <f t="shared" ref="G97" si="41">SUM(G90:G96)</f>
        <v>45</v>
      </c>
      <c r="H97" s="21">
        <f t="shared" ref="H97" si="42">SUM(H90:H96)</f>
        <v>22</v>
      </c>
      <c r="I97" s="21">
        <f t="shared" ref="I97" si="43">SUM(I90:I96)</f>
        <v>129</v>
      </c>
      <c r="J97" s="21">
        <f t="shared" ref="J97" si="44">SUM(J90:J96)</f>
        <v>887</v>
      </c>
      <c r="K97" s="27"/>
      <c r="L97" s="21">
        <f t="shared" ref="L55:L97" si="45">SUM(L90:L96)</f>
        <v>79.259999999999991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6">SUM(G98:G100)</f>
        <v>0</v>
      </c>
      <c r="H101" s="21">
        <f t="shared" ref="H101" si="47">SUM(H98:H100)</f>
        <v>0</v>
      </c>
      <c r="I101" s="21">
        <f t="shared" ref="I101" si="48">SUM(I98:I100)</f>
        <v>0</v>
      </c>
      <c r="J101" s="21">
        <f t="shared" ref="J101" si="49">SUM(J98:J100)</f>
        <v>0</v>
      </c>
      <c r="K101" s="27"/>
      <c r="L101" s="21">
        <f t="shared" ref="L101" ca="1" si="50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1">SUM(G102:G110)</f>
        <v>0</v>
      </c>
      <c r="H111" s="21">
        <f t="shared" ref="H111" si="52">SUM(H102:H110)</f>
        <v>0</v>
      </c>
      <c r="I111" s="21">
        <f t="shared" ref="I111" si="53">SUM(I102:I110)</f>
        <v>0</v>
      </c>
      <c r="J111" s="21">
        <f t="shared" ref="J111" si="54">SUM(J102:J110)</f>
        <v>0</v>
      </c>
      <c r="K111" s="27"/>
      <c r="L111" s="21"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5">SUM(G112:G115)</f>
        <v>0</v>
      </c>
      <c r="H116" s="21">
        <f t="shared" ref="H116" si="56">SUM(H112:H115)</f>
        <v>0</v>
      </c>
      <c r="I116" s="21">
        <f t="shared" ref="I116" si="57">SUM(I112:I115)</f>
        <v>0</v>
      </c>
      <c r="J116" s="21">
        <f t="shared" ref="J116" si="58">SUM(J112:J115)</f>
        <v>0</v>
      </c>
      <c r="K116" s="27"/>
      <c r="L116" s="21">
        <f t="shared" ref="L116" si="59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0">SUM(G117:G122)</f>
        <v>0</v>
      </c>
      <c r="H123" s="21">
        <f t="shared" ref="H123" si="61">SUM(H117:H122)</f>
        <v>0</v>
      </c>
      <c r="I123" s="21">
        <f t="shared" ref="I123" si="62">SUM(I117:I122)</f>
        <v>0</v>
      </c>
      <c r="J123" s="21">
        <f t="shared" ref="J123" si="63">SUM(J117:J122)</f>
        <v>0</v>
      </c>
      <c r="K123" s="27"/>
      <c r="L123" s="21">
        <f t="shared" ref="L123" ca="1" si="64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5">SUM(G124:G129)</f>
        <v>0</v>
      </c>
      <c r="H130" s="21">
        <f t="shared" ref="H130" si="66">SUM(H124:H129)</f>
        <v>0</v>
      </c>
      <c r="I130" s="21">
        <f t="shared" ref="I130" si="67">SUM(I124:I129)</f>
        <v>0</v>
      </c>
      <c r="J130" s="21">
        <f t="shared" ref="J130" si="68">SUM(J124:J129)</f>
        <v>0</v>
      </c>
      <c r="K130" s="27"/>
      <c r="L130" s="21">
        <f t="shared" ref="L130" ca="1" si="69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788</v>
      </c>
      <c r="G131" s="34">
        <f t="shared" ref="G131" si="70">G97+G101+G111+G116+G123+G130</f>
        <v>45</v>
      </c>
      <c r="H131" s="34">
        <f t="shared" ref="H131" si="71">H97+H101+H111+H116+H123+H130</f>
        <v>22</v>
      </c>
      <c r="I131" s="34">
        <f t="shared" ref="I131" si="72">I97+I101+I111+I116+I123+I130</f>
        <v>129</v>
      </c>
      <c r="J131" s="34">
        <f t="shared" ref="J131" si="73">J97+J101+J111+J116+J123+J130</f>
        <v>887</v>
      </c>
      <c r="K131" s="35"/>
      <c r="L131" s="34">
        <f t="shared" ref="L131" ca="1" si="74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7" t="s">
        <v>27</v>
      </c>
      <c r="E132" s="50"/>
      <c r="F132" s="51"/>
      <c r="G132" s="51"/>
      <c r="H132" s="51"/>
      <c r="I132" s="51"/>
      <c r="J132" s="51"/>
      <c r="K132" s="52"/>
      <c r="L132" s="51"/>
    </row>
    <row r="133" spans="1:12" ht="15">
      <c r="A133" s="25"/>
      <c r="B133" s="16"/>
      <c r="C133" s="11"/>
      <c r="D133" s="7" t="s">
        <v>28</v>
      </c>
      <c r="E133" s="50" t="s">
        <v>69</v>
      </c>
      <c r="F133" s="51">
        <v>200</v>
      </c>
      <c r="G133" s="51">
        <v>5</v>
      </c>
      <c r="H133" s="51">
        <v>3</v>
      </c>
      <c r="I133" s="51">
        <v>19</v>
      </c>
      <c r="J133" s="51">
        <v>120</v>
      </c>
      <c r="K133" s="52" t="s">
        <v>70</v>
      </c>
      <c r="L133" s="51">
        <v>13.6</v>
      </c>
    </row>
    <row r="134" spans="1:12" ht="15">
      <c r="A134" s="25"/>
      <c r="B134" s="16"/>
      <c r="C134" s="11"/>
      <c r="D134" s="7" t="s">
        <v>29</v>
      </c>
      <c r="E134" s="50" t="s">
        <v>71</v>
      </c>
      <c r="F134" s="51">
        <v>90</v>
      </c>
      <c r="G134" s="51">
        <v>15</v>
      </c>
      <c r="H134" s="51">
        <v>15</v>
      </c>
      <c r="I134" s="51">
        <v>4</v>
      </c>
      <c r="J134" s="51">
        <v>209</v>
      </c>
      <c r="K134" s="52" t="s">
        <v>72</v>
      </c>
      <c r="L134" s="51">
        <v>25.9</v>
      </c>
    </row>
    <row r="135" spans="1:12" ht="15">
      <c r="A135" s="25"/>
      <c r="B135" s="16"/>
      <c r="C135" s="11"/>
      <c r="D135" s="7" t="s">
        <v>30</v>
      </c>
      <c r="E135" s="50" t="s">
        <v>73</v>
      </c>
      <c r="F135" s="51">
        <v>150</v>
      </c>
      <c r="G135" s="51">
        <v>6</v>
      </c>
      <c r="H135" s="51">
        <v>7</v>
      </c>
      <c r="I135" s="51">
        <v>36</v>
      </c>
      <c r="J135" s="51">
        <v>226</v>
      </c>
      <c r="K135" s="52" t="s">
        <v>74</v>
      </c>
      <c r="L135" s="51">
        <v>13.4</v>
      </c>
    </row>
    <row r="136" spans="1:12" ht="15">
      <c r="A136" s="25"/>
      <c r="B136" s="16"/>
      <c r="C136" s="11"/>
      <c r="D136" s="7" t="s">
        <v>31</v>
      </c>
      <c r="E136" s="50" t="s">
        <v>75</v>
      </c>
      <c r="F136" s="51">
        <v>180</v>
      </c>
      <c r="G136" s="51">
        <v>0</v>
      </c>
      <c r="H136" s="51">
        <v>0</v>
      </c>
      <c r="I136" s="51">
        <v>13</v>
      </c>
      <c r="J136" s="51">
        <v>54</v>
      </c>
      <c r="K136" s="52" t="s">
        <v>76</v>
      </c>
      <c r="L136" s="51">
        <v>14.26</v>
      </c>
    </row>
    <row r="137" spans="1:12" ht="15">
      <c r="A137" s="25"/>
      <c r="B137" s="16"/>
      <c r="C137" s="11"/>
      <c r="D137" s="7" t="s">
        <v>32</v>
      </c>
      <c r="E137" s="50" t="s">
        <v>51</v>
      </c>
      <c r="F137" s="51">
        <v>90</v>
      </c>
      <c r="G137" s="51">
        <v>7</v>
      </c>
      <c r="H137" s="51">
        <v>1</v>
      </c>
      <c r="I137" s="51">
        <v>44</v>
      </c>
      <c r="J137" s="51">
        <v>211</v>
      </c>
      <c r="K137" s="52" t="s">
        <v>52</v>
      </c>
      <c r="L137" s="51">
        <v>7.5</v>
      </c>
    </row>
    <row r="138" spans="1:12" ht="15">
      <c r="A138" s="25"/>
      <c r="B138" s="16"/>
      <c r="C138" s="11"/>
      <c r="D138" s="7" t="s">
        <v>33</v>
      </c>
      <c r="E138" s="50" t="s">
        <v>53</v>
      </c>
      <c r="F138" s="51">
        <v>48</v>
      </c>
      <c r="G138" s="51">
        <v>3</v>
      </c>
      <c r="H138" s="51">
        <v>1</v>
      </c>
      <c r="I138" s="51">
        <v>16</v>
      </c>
      <c r="J138" s="51">
        <v>82</v>
      </c>
      <c r="K138" s="52" t="s">
        <v>52</v>
      </c>
      <c r="L138" s="51">
        <v>4.5999999999999996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758</v>
      </c>
      <c r="G139" s="21">
        <f t="shared" ref="G139" si="75">SUM(G132:G138)</f>
        <v>36</v>
      </c>
      <c r="H139" s="21">
        <f t="shared" ref="H139" si="76">SUM(H132:H138)</f>
        <v>27</v>
      </c>
      <c r="I139" s="21">
        <f t="shared" ref="I139" si="77">SUM(I132:I138)</f>
        <v>132</v>
      </c>
      <c r="J139" s="21">
        <f t="shared" ref="J139" si="78">SUM(J132:J138)</f>
        <v>902</v>
      </c>
      <c r="K139" s="27"/>
      <c r="L139" s="21">
        <f t="shared" ref="L139:L181" si="79">SUM(L132:L138)</f>
        <v>79.259999999999991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0">SUM(G140:G142)</f>
        <v>0</v>
      </c>
      <c r="H143" s="21">
        <f t="shared" ref="H143" si="81">SUM(H140:H142)</f>
        <v>0</v>
      </c>
      <c r="I143" s="21">
        <f t="shared" ref="I143" si="82">SUM(I140:I142)</f>
        <v>0</v>
      </c>
      <c r="J143" s="21">
        <f t="shared" ref="J143" si="83">SUM(J140:J142)</f>
        <v>0</v>
      </c>
      <c r="K143" s="27"/>
      <c r="L143" s="21">
        <f t="shared" ref="L143" ca="1" si="84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5">SUM(G144:G152)</f>
        <v>0</v>
      </c>
      <c r="H153" s="21">
        <f t="shared" ref="H153" si="86">SUM(H144:H152)</f>
        <v>0</v>
      </c>
      <c r="I153" s="21">
        <f t="shared" ref="I153" si="87">SUM(I144:I152)</f>
        <v>0</v>
      </c>
      <c r="J153" s="21">
        <f t="shared" ref="J153" si="88">SUM(J144:J152)</f>
        <v>0</v>
      </c>
      <c r="K153" s="27"/>
      <c r="L153" s="21"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9">SUM(G154:G157)</f>
        <v>0</v>
      </c>
      <c r="H158" s="21">
        <f t="shared" ref="H158" si="90">SUM(H154:H157)</f>
        <v>0</v>
      </c>
      <c r="I158" s="21">
        <f t="shared" ref="I158" si="91">SUM(I154:I157)</f>
        <v>0</v>
      </c>
      <c r="J158" s="21">
        <f t="shared" ref="J158" si="92">SUM(J154:J157)</f>
        <v>0</v>
      </c>
      <c r="K158" s="27"/>
      <c r="L158" s="21">
        <f t="shared" ref="L158" si="93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4">SUM(G159:G164)</f>
        <v>0</v>
      </c>
      <c r="H165" s="21">
        <f t="shared" ref="H165" si="95">SUM(H159:H164)</f>
        <v>0</v>
      </c>
      <c r="I165" s="21">
        <f t="shared" ref="I165" si="96">SUM(I159:I164)</f>
        <v>0</v>
      </c>
      <c r="J165" s="21">
        <f t="shared" ref="J165" si="97">SUM(J159:J164)</f>
        <v>0</v>
      </c>
      <c r="K165" s="27"/>
      <c r="L165" s="21">
        <f t="shared" ref="L165" ca="1" si="98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9">SUM(G166:G171)</f>
        <v>0</v>
      </c>
      <c r="H172" s="21">
        <f t="shared" ref="H172" si="100">SUM(H166:H171)</f>
        <v>0</v>
      </c>
      <c r="I172" s="21">
        <f t="shared" ref="I172" si="101">SUM(I166:I171)</f>
        <v>0</v>
      </c>
      <c r="J172" s="21">
        <f t="shared" ref="J172" si="102">SUM(J166:J171)</f>
        <v>0</v>
      </c>
      <c r="K172" s="27"/>
      <c r="L172" s="21">
        <f t="shared" ref="L172" ca="1" si="103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758</v>
      </c>
      <c r="G173" s="34">
        <f t="shared" ref="G173" si="104">G139+G143+G153+G158+G165+G172</f>
        <v>36</v>
      </c>
      <c r="H173" s="34">
        <f t="shared" ref="H173" si="105">H139+H143+H153+H158+H165+H172</f>
        <v>27</v>
      </c>
      <c r="I173" s="34">
        <f t="shared" ref="I173" si="106">I139+I143+I153+I158+I165+I172</f>
        <v>132</v>
      </c>
      <c r="J173" s="34">
        <f t="shared" ref="J173" si="107">J139+J143+J153+J158+J165+J172</f>
        <v>902</v>
      </c>
      <c r="K173" s="35"/>
      <c r="L173" s="34">
        <f t="shared" ref="L173" ca="1" si="108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7" t="s">
        <v>28</v>
      </c>
      <c r="E174" s="50" t="s">
        <v>77</v>
      </c>
      <c r="F174" s="51">
        <v>200</v>
      </c>
      <c r="G174" s="51">
        <v>4.7</v>
      </c>
      <c r="H174" s="51">
        <v>5.7</v>
      </c>
      <c r="I174" s="51">
        <v>10.1</v>
      </c>
      <c r="J174" s="51">
        <v>110.4</v>
      </c>
      <c r="K174" s="52" t="s">
        <v>78</v>
      </c>
      <c r="L174" s="51">
        <v>14.7</v>
      </c>
    </row>
    <row r="175" spans="1:12" ht="15">
      <c r="A175" s="25"/>
      <c r="B175" s="16"/>
      <c r="C175" s="11"/>
      <c r="D175" s="7" t="s">
        <v>29</v>
      </c>
      <c r="E175" s="50" t="s">
        <v>79</v>
      </c>
      <c r="F175" s="51">
        <v>80</v>
      </c>
      <c r="G175" s="51">
        <v>10.199999999999999</v>
      </c>
      <c r="H175" s="51">
        <v>3.3</v>
      </c>
      <c r="I175" s="51">
        <v>4.9000000000000004</v>
      </c>
      <c r="J175" s="51">
        <v>89.8</v>
      </c>
      <c r="K175" s="52" t="s">
        <v>80</v>
      </c>
      <c r="L175" s="51">
        <v>29.62</v>
      </c>
    </row>
    <row r="176" spans="1:12" ht="15">
      <c r="A176" s="25"/>
      <c r="B176" s="16"/>
      <c r="C176" s="11"/>
      <c r="D176" s="7" t="s">
        <v>30</v>
      </c>
      <c r="E176" s="50" t="s">
        <v>81</v>
      </c>
      <c r="F176" s="51">
        <v>150</v>
      </c>
      <c r="G176" s="51">
        <v>4.4000000000000004</v>
      </c>
      <c r="H176" s="51">
        <v>5.3</v>
      </c>
      <c r="I176" s="51">
        <v>30.5</v>
      </c>
      <c r="J176" s="51">
        <v>187.1</v>
      </c>
      <c r="K176" s="52" t="s">
        <v>82</v>
      </c>
      <c r="L176" s="51">
        <v>9.9700000000000006</v>
      </c>
    </row>
    <row r="177" spans="1:12" ht="15">
      <c r="A177" s="25"/>
      <c r="B177" s="16"/>
      <c r="C177" s="11"/>
      <c r="D177" s="7" t="s">
        <v>31</v>
      </c>
      <c r="E177" s="50" t="s">
        <v>97</v>
      </c>
      <c r="F177" s="51">
        <v>200</v>
      </c>
      <c r="G177" s="51">
        <v>3.9</v>
      </c>
      <c r="H177" s="51">
        <v>2.9</v>
      </c>
      <c r="I177" s="51">
        <v>11.2</v>
      </c>
      <c r="J177" s="51">
        <v>86</v>
      </c>
      <c r="K177" s="52" t="s">
        <v>98</v>
      </c>
      <c r="L177" s="51">
        <v>7.09</v>
      </c>
    </row>
    <row r="178" spans="1:12" ht="15">
      <c r="A178" s="25"/>
      <c r="B178" s="16"/>
      <c r="C178" s="11"/>
      <c r="D178" s="7" t="s">
        <v>32</v>
      </c>
      <c r="E178" s="50" t="s">
        <v>51</v>
      </c>
      <c r="F178" s="51">
        <v>90</v>
      </c>
      <c r="G178" s="51">
        <v>6.8</v>
      </c>
      <c r="H178" s="51">
        <v>0.7</v>
      </c>
      <c r="I178" s="51">
        <v>44.3</v>
      </c>
      <c r="J178" s="51">
        <v>211</v>
      </c>
      <c r="K178" s="52" t="s">
        <v>52</v>
      </c>
      <c r="L178" s="51">
        <v>7.5</v>
      </c>
    </row>
    <row r="179" spans="1:12" ht="15">
      <c r="A179" s="25"/>
      <c r="B179" s="16"/>
      <c r="C179" s="11"/>
      <c r="D179" s="7" t="s">
        <v>33</v>
      </c>
      <c r="E179" s="50" t="s">
        <v>53</v>
      </c>
      <c r="F179" s="51">
        <v>48</v>
      </c>
      <c r="G179" s="51">
        <v>3.2</v>
      </c>
      <c r="H179" s="51">
        <v>0.6</v>
      </c>
      <c r="I179" s="51">
        <v>16</v>
      </c>
      <c r="J179" s="51">
        <v>82</v>
      </c>
      <c r="K179" s="52" t="s">
        <v>52</v>
      </c>
      <c r="L179" s="51">
        <v>4.7</v>
      </c>
    </row>
    <row r="180" spans="1:12" ht="15">
      <c r="A180" s="25"/>
      <c r="B180" s="16"/>
      <c r="C180" s="11"/>
      <c r="D180" s="6"/>
      <c r="E180" s="50" t="s">
        <v>54</v>
      </c>
      <c r="F180" s="51">
        <v>35</v>
      </c>
      <c r="G180" s="51">
        <v>1</v>
      </c>
      <c r="H180" s="51">
        <v>1</v>
      </c>
      <c r="I180" s="51">
        <v>3</v>
      </c>
      <c r="J180" s="51">
        <v>25</v>
      </c>
      <c r="K180" s="52" t="s">
        <v>55</v>
      </c>
      <c r="L180" s="51">
        <v>5.68</v>
      </c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803</v>
      </c>
      <c r="G181" s="21">
        <f t="shared" ref="G181" si="109">SUM(G174:G180)</f>
        <v>34.199999999999996</v>
      </c>
      <c r="H181" s="21">
        <f t="shared" ref="H181" si="110">SUM(H174:H180)</f>
        <v>19.5</v>
      </c>
      <c r="I181" s="21">
        <f t="shared" ref="I181" si="111">SUM(I174:I180)</f>
        <v>120</v>
      </c>
      <c r="J181" s="21">
        <f t="shared" ref="J181" si="112">SUM(J174:J180)</f>
        <v>791.3</v>
      </c>
      <c r="K181" s="27"/>
      <c r="L181" s="21">
        <f t="shared" si="79"/>
        <v>79.259999999999991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3">SUM(G182:G184)</f>
        <v>0</v>
      </c>
      <c r="H185" s="21">
        <f t="shared" ref="H185" si="114">SUM(H182:H184)</f>
        <v>0</v>
      </c>
      <c r="I185" s="21">
        <f t="shared" ref="I185" si="115">SUM(I182:I184)</f>
        <v>0</v>
      </c>
      <c r="J185" s="21">
        <f t="shared" ref="J185" si="116">SUM(J182:J184)</f>
        <v>0</v>
      </c>
      <c r="K185" s="27"/>
      <c r="L185" s="21">
        <f t="shared" ref="L185" ca="1" si="117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18">SUM(G186:G194)</f>
        <v>0</v>
      </c>
      <c r="H195" s="21">
        <f t="shared" ref="H195" si="119">SUM(H186:H194)</f>
        <v>0</v>
      </c>
      <c r="I195" s="21">
        <f t="shared" ref="I195" si="120">SUM(I186:I194)</f>
        <v>0</v>
      </c>
      <c r="J195" s="21">
        <f t="shared" ref="J195" si="121">SUM(J186:J194)</f>
        <v>0</v>
      </c>
      <c r="K195" s="27"/>
      <c r="L195" s="21"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2">SUM(G196:G199)</f>
        <v>0</v>
      </c>
      <c r="H200" s="21">
        <f t="shared" ref="H200" si="123">SUM(H196:H199)</f>
        <v>0</v>
      </c>
      <c r="I200" s="21">
        <f t="shared" ref="I200" si="124">SUM(I196:I199)</f>
        <v>0</v>
      </c>
      <c r="J200" s="21">
        <f t="shared" ref="J200" si="125">SUM(J196:J199)</f>
        <v>0</v>
      </c>
      <c r="K200" s="27"/>
      <c r="L200" s="21">
        <f t="shared" ref="L200" si="126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7">SUM(G201:G206)</f>
        <v>0</v>
      </c>
      <c r="H207" s="21">
        <f t="shared" ref="H207" si="128">SUM(H201:H206)</f>
        <v>0</v>
      </c>
      <c r="I207" s="21">
        <f t="shared" ref="I207" si="129">SUM(I201:I206)</f>
        <v>0</v>
      </c>
      <c r="J207" s="21">
        <f t="shared" ref="J207" si="130">SUM(J201:J206)</f>
        <v>0</v>
      </c>
      <c r="K207" s="27"/>
      <c r="L207" s="21">
        <f t="shared" ref="L207" ca="1" si="131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2">SUM(G208:G213)</f>
        <v>0</v>
      </c>
      <c r="H214" s="21">
        <f t="shared" ref="H214" si="133">SUM(H208:H213)</f>
        <v>0</v>
      </c>
      <c r="I214" s="21">
        <f t="shared" ref="I214" si="134">SUM(I208:I213)</f>
        <v>0</v>
      </c>
      <c r="J214" s="21">
        <f t="shared" ref="J214" si="135">SUM(J208:J213)</f>
        <v>0</v>
      </c>
      <c r="K214" s="27"/>
      <c r="L214" s="21">
        <f t="shared" ref="L214" ca="1" si="136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803</v>
      </c>
      <c r="G215" s="34">
        <f t="shared" ref="G215" si="137">G181+G185+G195+G200+G207+G214</f>
        <v>34.199999999999996</v>
      </c>
      <c r="H215" s="34">
        <f t="shared" ref="H215" si="138">H181+H185+H195+H200+H207+H214</f>
        <v>19.5</v>
      </c>
      <c r="I215" s="34">
        <f t="shared" ref="I215" si="139">I181+I185+I195+I200+I207+I214</f>
        <v>120</v>
      </c>
      <c r="J215" s="34">
        <f t="shared" ref="J215" si="140">J181+J185+J195+J200+J207+J214</f>
        <v>791.3</v>
      </c>
      <c r="K215" s="35"/>
      <c r="L215" s="34">
        <f t="shared" ref="L215" ca="1" si="141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7" t="s">
        <v>27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7" t="s">
        <v>28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29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30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31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7" t="s">
        <v>32</v>
      </c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7" t="s">
        <v>33</v>
      </c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2">SUM(G216:G222)</f>
        <v>0</v>
      </c>
      <c r="H223" s="21">
        <f t="shared" ref="H223" si="143">SUM(H216:H222)</f>
        <v>0</v>
      </c>
      <c r="I223" s="21">
        <f t="shared" ref="I223" si="144">SUM(I216:I222)</f>
        <v>0</v>
      </c>
      <c r="J223" s="21">
        <f t="shared" ref="J223" si="145">SUM(J216:J222)</f>
        <v>0</v>
      </c>
      <c r="K223" s="27"/>
      <c r="L223" s="21">
        <f t="shared" ref="L223:L265" si="146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7">SUM(G224:G226)</f>
        <v>0</v>
      </c>
      <c r="H227" s="21">
        <f t="shared" ref="H227" si="148">SUM(H224:H226)</f>
        <v>0</v>
      </c>
      <c r="I227" s="21">
        <f t="shared" ref="I227" si="149">SUM(I224:I226)</f>
        <v>0</v>
      </c>
      <c r="J227" s="21">
        <f t="shared" ref="J227" si="150">SUM(J224:J226)</f>
        <v>0</v>
      </c>
      <c r="K227" s="27"/>
      <c r="L227" s="21">
        <f t="shared" ref="L227" ca="1" si="151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/>
      <c r="G237" s="21"/>
      <c r="H237" s="21"/>
      <c r="I237" s="21"/>
      <c r="J237" s="21"/>
      <c r="K237" s="27"/>
      <c r="L237" s="21"/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>
        <f t="shared" ref="L242" si="156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7">SUM(G243:G248)</f>
        <v>0</v>
      </c>
      <c r="H249" s="21">
        <f t="shared" ref="H249" si="158">SUM(H243:H248)</f>
        <v>0</v>
      </c>
      <c r="I249" s="21">
        <f t="shared" ref="I249" si="159">SUM(I243:I248)</f>
        <v>0</v>
      </c>
      <c r="J249" s="21">
        <f t="shared" ref="J249" si="160">SUM(J243:J248)</f>
        <v>0</v>
      </c>
      <c r="K249" s="27"/>
      <c r="L249" s="21">
        <f t="shared" ref="L249" ca="1" si="161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2">SUM(G250:G255)</f>
        <v>0</v>
      </c>
      <c r="H256" s="21">
        <f t="shared" ref="H256" si="163">SUM(H250:H255)</f>
        <v>0</v>
      </c>
      <c r="I256" s="21">
        <f t="shared" ref="I256" si="164">SUM(I250:I255)</f>
        <v>0</v>
      </c>
      <c r="J256" s="21">
        <f t="shared" ref="J256" si="165">SUM(J250:J255)</f>
        <v>0</v>
      </c>
      <c r="K256" s="27"/>
      <c r="L256" s="21">
        <f t="shared" ref="L256" ca="1" si="166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67">G223+G227+G237+G242+G249+G256</f>
        <v>0</v>
      </c>
      <c r="H257" s="34">
        <f t="shared" ref="H257" si="168">H223+H227+H237+H242+H249+H256</f>
        <v>0</v>
      </c>
      <c r="I257" s="34">
        <f t="shared" ref="I257" si="169">I223+I227+I237+I242+I249+I256</f>
        <v>0</v>
      </c>
      <c r="J257" s="34">
        <f t="shared" ref="J257" si="170">J223+J227+J237+J242+J249+J256</f>
        <v>0</v>
      </c>
      <c r="K257" s="35"/>
      <c r="L257" s="34">
        <f t="shared" ref="L257" ca="1" si="171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7" t="s">
        <v>27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7" t="s">
        <v>28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29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30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31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7" t="s">
        <v>32</v>
      </c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7" t="s">
        <v>33</v>
      </c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2">SUM(G258:G264)</f>
        <v>0</v>
      </c>
      <c r="H265" s="21">
        <f t="shared" ref="H265" si="173">SUM(H258:H264)</f>
        <v>0</v>
      </c>
      <c r="I265" s="21">
        <f t="shared" ref="I265" si="174">SUM(I258:I264)</f>
        <v>0</v>
      </c>
      <c r="J265" s="21">
        <f t="shared" ref="J265" si="175">SUM(J258:J264)</f>
        <v>0</v>
      </c>
      <c r="K265" s="27"/>
      <c r="L265" s="21">
        <f t="shared" si="146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6">SUM(G266:G268)</f>
        <v>0</v>
      </c>
      <c r="H269" s="21">
        <f t="shared" ref="H269" si="177">SUM(H266:H268)</f>
        <v>0</v>
      </c>
      <c r="I269" s="21">
        <f t="shared" ref="I269" si="178">SUM(I266:I268)</f>
        <v>0</v>
      </c>
      <c r="J269" s="21">
        <f t="shared" ref="J269" si="179">SUM(J266:J268)</f>
        <v>0</v>
      </c>
      <c r="K269" s="27"/>
      <c r="L269" s="21">
        <f t="shared" ref="L269" ca="1" si="180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/>
      <c r="G279" s="21"/>
      <c r="H279" s="21"/>
      <c r="I279" s="21"/>
      <c r="J279" s="21"/>
      <c r="K279" s="27"/>
      <c r="L279" s="21"/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1">SUM(G280:G283)</f>
        <v>0</v>
      </c>
      <c r="H284" s="21">
        <f t="shared" ref="H284" si="182">SUM(H280:H283)</f>
        <v>0</v>
      </c>
      <c r="I284" s="21">
        <f t="shared" ref="I284" si="183">SUM(I280:I283)</f>
        <v>0</v>
      </c>
      <c r="J284" s="21">
        <f t="shared" ref="J284" si="184">SUM(J280:J283)</f>
        <v>0</v>
      </c>
      <c r="K284" s="27"/>
      <c r="L284" s="21">
        <f t="shared" ref="L284" si="185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6">SUM(G285:G290)</f>
        <v>0</v>
      </c>
      <c r="H291" s="21">
        <f t="shared" ref="H291" si="187">SUM(H285:H290)</f>
        <v>0</v>
      </c>
      <c r="I291" s="21">
        <f t="shared" ref="I291" si="188">SUM(I285:I290)</f>
        <v>0</v>
      </c>
      <c r="J291" s="21">
        <f t="shared" ref="J291" si="189">SUM(J285:J290)</f>
        <v>0</v>
      </c>
      <c r="K291" s="27"/>
      <c r="L291" s="21">
        <f t="shared" ref="L291" ca="1" si="190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1">SUM(G292:G297)</f>
        <v>0</v>
      </c>
      <c r="H298" s="21">
        <f t="shared" ref="H298" si="192">SUM(H292:H297)</f>
        <v>0</v>
      </c>
      <c r="I298" s="21">
        <f t="shared" ref="I298" si="193">SUM(I292:I297)</f>
        <v>0</v>
      </c>
      <c r="J298" s="21">
        <f t="shared" ref="J298" si="194">SUM(J292:J297)</f>
        <v>0</v>
      </c>
      <c r="K298" s="27"/>
      <c r="L298" s="21">
        <f t="shared" ref="L298" ca="1" si="195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196">G265+G269+G279+G284+G291+G298</f>
        <v>0</v>
      </c>
      <c r="H299" s="34">
        <f t="shared" ref="H299" si="197">H265+H269+H279+H284+H291+H298</f>
        <v>0</v>
      </c>
      <c r="I299" s="34">
        <f t="shared" ref="I299" si="198">I265+I269+I279+I284+I291+I298</f>
        <v>0</v>
      </c>
      <c r="J299" s="34">
        <f t="shared" ref="J299" si="199">J265+J269+J279+J284+J291+J298</f>
        <v>0</v>
      </c>
      <c r="K299" s="35"/>
      <c r="L299" s="34">
        <f t="shared" ref="L299" ca="1" si="200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7" t="s">
        <v>27</v>
      </c>
      <c r="E300" s="47" t="s">
        <v>85</v>
      </c>
      <c r="F300" s="48">
        <v>80</v>
      </c>
      <c r="G300" s="48">
        <v>1</v>
      </c>
      <c r="H300" s="48">
        <v>5</v>
      </c>
      <c r="I300" s="48">
        <v>7</v>
      </c>
      <c r="J300" s="48">
        <v>78</v>
      </c>
      <c r="K300" s="49">
        <v>67</v>
      </c>
      <c r="L300" s="48">
        <v>8.9700000000000006</v>
      </c>
    </row>
    <row r="301" spans="1:12" ht="15">
      <c r="A301" s="25"/>
      <c r="B301" s="16"/>
      <c r="C301" s="11"/>
      <c r="D301" s="7" t="s">
        <v>28</v>
      </c>
      <c r="E301" s="50" t="s">
        <v>116</v>
      </c>
      <c r="F301" s="51">
        <v>250</v>
      </c>
      <c r="G301" s="51">
        <v>6</v>
      </c>
      <c r="H301" s="51">
        <v>7</v>
      </c>
      <c r="I301" s="51">
        <v>7</v>
      </c>
      <c r="J301" s="51">
        <v>115</v>
      </c>
      <c r="K301" s="52" t="s">
        <v>117</v>
      </c>
      <c r="L301" s="51">
        <v>12.3</v>
      </c>
    </row>
    <row r="302" spans="1:12" ht="15">
      <c r="A302" s="25"/>
      <c r="B302" s="16"/>
      <c r="C302" s="11"/>
      <c r="D302" s="7" t="s">
        <v>29</v>
      </c>
      <c r="E302" s="50" t="s">
        <v>118</v>
      </c>
      <c r="F302" s="51">
        <v>70</v>
      </c>
      <c r="G302" s="51">
        <v>16</v>
      </c>
      <c r="H302" s="51">
        <v>20</v>
      </c>
      <c r="I302" s="51">
        <v>4</v>
      </c>
      <c r="J302" s="51">
        <v>259</v>
      </c>
      <c r="K302" s="52" t="s">
        <v>86</v>
      </c>
      <c r="L302" s="51">
        <v>23.92</v>
      </c>
    </row>
    <row r="303" spans="1:12" ht="15">
      <c r="A303" s="25"/>
      <c r="B303" s="16"/>
      <c r="C303" s="11"/>
      <c r="D303" s="7" t="s">
        <v>30</v>
      </c>
      <c r="E303" s="50" t="s">
        <v>87</v>
      </c>
      <c r="F303" s="51">
        <v>150</v>
      </c>
      <c r="G303" s="51">
        <v>4</v>
      </c>
      <c r="H303" s="51">
        <v>5</v>
      </c>
      <c r="I303" s="51">
        <v>36</v>
      </c>
      <c r="J303" s="51">
        <v>204</v>
      </c>
      <c r="K303" s="52" t="s">
        <v>119</v>
      </c>
      <c r="L303" s="51">
        <v>17.72</v>
      </c>
    </row>
    <row r="304" spans="1:12" ht="15">
      <c r="A304" s="25"/>
      <c r="B304" s="16"/>
      <c r="C304" s="11"/>
      <c r="D304" s="7" t="s">
        <v>31</v>
      </c>
      <c r="E304" s="50" t="s">
        <v>49</v>
      </c>
      <c r="F304" s="51">
        <v>200</v>
      </c>
      <c r="G304" s="51">
        <v>1</v>
      </c>
      <c r="H304" s="51">
        <v>2</v>
      </c>
      <c r="I304" s="51">
        <v>20</v>
      </c>
      <c r="J304" s="51">
        <v>81</v>
      </c>
      <c r="K304" s="52" t="s">
        <v>120</v>
      </c>
      <c r="L304" s="51">
        <v>6.45</v>
      </c>
    </row>
    <row r="305" spans="1:12" ht="15">
      <c r="A305" s="25"/>
      <c r="B305" s="16"/>
      <c r="C305" s="11"/>
      <c r="D305" s="7" t="s">
        <v>32</v>
      </c>
      <c r="E305" s="50" t="s">
        <v>51</v>
      </c>
      <c r="F305" s="51">
        <v>70</v>
      </c>
      <c r="G305" s="51">
        <v>5</v>
      </c>
      <c r="H305" s="51">
        <v>1</v>
      </c>
      <c r="I305" s="51">
        <v>34</v>
      </c>
      <c r="J305" s="51">
        <v>164</v>
      </c>
      <c r="K305" s="52" t="s">
        <v>52</v>
      </c>
      <c r="L305" s="51">
        <v>5.9</v>
      </c>
    </row>
    <row r="306" spans="1:12" ht="15">
      <c r="A306" s="25"/>
      <c r="B306" s="16"/>
      <c r="C306" s="11"/>
      <c r="D306" s="7" t="s">
        <v>33</v>
      </c>
      <c r="E306" s="50" t="s">
        <v>53</v>
      </c>
      <c r="F306" s="51">
        <v>48</v>
      </c>
      <c r="G306" s="51">
        <v>3.2</v>
      </c>
      <c r="H306" s="51">
        <v>0.6</v>
      </c>
      <c r="I306" s="51">
        <v>16</v>
      </c>
      <c r="J306" s="51">
        <v>82</v>
      </c>
      <c r="K306" s="52" t="s">
        <v>52</v>
      </c>
      <c r="L306" s="51">
        <v>4.7</v>
      </c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868</v>
      </c>
      <c r="G307" s="21">
        <f t="shared" ref="G307" si="201">SUM(G300:G306)</f>
        <v>36.200000000000003</v>
      </c>
      <c r="H307" s="21">
        <f t="shared" ref="H307" si="202">SUM(H300:H306)</f>
        <v>40.6</v>
      </c>
      <c r="I307" s="21">
        <f t="shared" ref="I307" si="203">SUM(I300:I306)</f>
        <v>124</v>
      </c>
      <c r="J307" s="21">
        <f t="shared" ref="J307" si="204">SUM(J300:J306)</f>
        <v>983</v>
      </c>
      <c r="K307" s="27"/>
      <c r="L307" s="21">
        <f t="shared" ref="L307:L349" si="205">SUM(L300:L306)</f>
        <v>79.960000000000008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6">SUM(G308:G310)</f>
        <v>0</v>
      </c>
      <c r="H311" s="21">
        <f t="shared" ref="H311" si="207">SUM(H308:H310)</f>
        <v>0</v>
      </c>
      <c r="I311" s="21">
        <f t="shared" ref="I311" si="208">SUM(I308:I310)</f>
        <v>0</v>
      </c>
      <c r="J311" s="21">
        <f t="shared" ref="J311" si="209">SUM(J308:J310)</f>
        <v>0</v>
      </c>
      <c r="K311" s="27"/>
      <c r="L311" s="21">
        <f t="shared" ref="L311" ca="1" si="210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211">SUM(G312:G320)</f>
        <v>0</v>
      </c>
      <c r="H321" s="21">
        <f t="shared" si="211"/>
        <v>0</v>
      </c>
      <c r="I321" s="21">
        <f t="shared" si="211"/>
        <v>0</v>
      </c>
      <c r="J321" s="21">
        <f t="shared" si="211"/>
        <v>0</v>
      </c>
      <c r="K321" s="27"/>
      <c r="L321" s="21"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2">SUM(G322:G325)</f>
        <v>0</v>
      </c>
      <c r="H326" s="21">
        <f t="shared" ref="H326" si="213">SUM(H322:H325)</f>
        <v>0</v>
      </c>
      <c r="I326" s="21">
        <f t="shared" ref="I326" si="214">SUM(I322:I325)</f>
        <v>0</v>
      </c>
      <c r="J326" s="21">
        <f t="shared" ref="J326" si="215">SUM(J322:J325)</f>
        <v>0</v>
      </c>
      <c r="K326" s="27"/>
      <c r="L326" s="21">
        <f t="shared" ref="L326" si="216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7">SUM(G327:G332)</f>
        <v>0</v>
      </c>
      <c r="H333" s="21">
        <f t="shared" ref="H333" si="218">SUM(H327:H332)</f>
        <v>0</v>
      </c>
      <c r="I333" s="21">
        <f t="shared" ref="I333" si="219">SUM(I327:I332)</f>
        <v>0</v>
      </c>
      <c r="J333" s="21">
        <f t="shared" ref="J333" si="220">SUM(J327:J332)</f>
        <v>0</v>
      </c>
      <c r="K333" s="27"/>
      <c r="L333" s="21">
        <f t="shared" ref="L333" ca="1" si="221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2">SUM(G334:G339)</f>
        <v>0</v>
      </c>
      <c r="H340" s="21">
        <f t="shared" ref="H340" si="223">SUM(H334:H339)</f>
        <v>0</v>
      </c>
      <c r="I340" s="21">
        <f t="shared" ref="I340" si="224">SUM(I334:I339)</f>
        <v>0</v>
      </c>
      <c r="J340" s="21">
        <f t="shared" ref="J340" si="225">SUM(J334:J339)</f>
        <v>0</v>
      </c>
      <c r="K340" s="27"/>
      <c r="L340" s="21">
        <f t="shared" ref="L340" ca="1" si="226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868</v>
      </c>
      <c r="G341" s="34">
        <f t="shared" ref="G341" si="227">G307+G311+G321+G326+G333+G340</f>
        <v>36.200000000000003</v>
      </c>
      <c r="H341" s="34">
        <f t="shared" ref="H341" si="228">H307+H311+H321+H326+H333+H340</f>
        <v>40.6</v>
      </c>
      <c r="I341" s="34">
        <f t="shared" ref="I341" si="229">I307+I311+I321+I326+I333+I340</f>
        <v>124</v>
      </c>
      <c r="J341" s="34">
        <f t="shared" ref="J341" si="230">J307+J311+J321+J326+J333+J340</f>
        <v>983</v>
      </c>
      <c r="K341" s="35"/>
      <c r="L341" s="34">
        <f t="shared" ref="L341" ca="1" si="231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7" t="s">
        <v>27</v>
      </c>
      <c r="E342" s="47" t="s">
        <v>88</v>
      </c>
      <c r="F342" s="48">
        <v>10</v>
      </c>
      <c r="G342" s="48">
        <v>0</v>
      </c>
      <c r="H342" s="48">
        <v>7</v>
      </c>
      <c r="I342" s="48">
        <v>0</v>
      </c>
      <c r="J342" s="48">
        <v>66</v>
      </c>
      <c r="K342" s="49" t="s">
        <v>89</v>
      </c>
      <c r="L342" s="48">
        <v>10.5</v>
      </c>
    </row>
    <row r="343" spans="1:12" ht="15">
      <c r="A343" s="15"/>
      <c r="B343" s="16"/>
      <c r="C343" s="11"/>
      <c r="D343" s="7" t="s">
        <v>28</v>
      </c>
      <c r="E343" s="50" t="s">
        <v>121</v>
      </c>
      <c r="F343" s="51">
        <v>200</v>
      </c>
      <c r="G343" s="51">
        <v>2</v>
      </c>
      <c r="H343" s="51">
        <v>4</v>
      </c>
      <c r="I343" s="51">
        <v>11</v>
      </c>
      <c r="J343" s="51">
        <v>88</v>
      </c>
      <c r="K343" s="52" t="s">
        <v>122</v>
      </c>
      <c r="L343" s="51">
        <v>9.01</v>
      </c>
    </row>
    <row r="344" spans="1:12" ht="15">
      <c r="A344" s="15"/>
      <c r="B344" s="16"/>
      <c r="C344" s="11"/>
      <c r="D344" s="7" t="s">
        <v>29</v>
      </c>
      <c r="E344" s="50" t="s">
        <v>71</v>
      </c>
      <c r="F344" s="51">
        <v>80</v>
      </c>
      <c r="G344" s="51">
        <v>14</v>
      </c>
      <c r="H344" s="51">
        <v>13</v>
      </c>
      <c r="I344" s="51">
        <v>3</v>
      </c>
      <c r="J344" s="51">
        <v>186</v>
      </c>
      <c r="K344" s="52" t="s">
        <v>72</v>
      </c>
      <c r="L344" s="51">
        <v>19.27</v>
      </c>
    </row>
    <row r="345" spans="1:12" ht="15">
      <c r="A345" s="15"/>
      <c r="B345" s="16"/>
      <c r="C345" s="11"/>
      <c r="D345" s="7" t="s">
        <v>30</v>
      </c>
      <c r="E345" s="50" t="s">
        <v>47</v>
      </c>
      <c r="F345" s="51">
        <v>150</v>
      </c>
      <c r="G345" s="51">
        <v>8</v>
      </c>
      <c r="H345" s="51">
        <v>6</v>
      </c>
      <c r="I345" s="51">
        <v>36</v>
      </c>
      <c r="J345" s="51">
        <v>234</v>
      </c>
      <c r="K345" s="52" t="s">
        <v>48</v>
      </c>
      <c r="L345" s="51">
        <v>10.48</v>
      </c>
    </row>
    <row r="346" spans="1:12" ht="15">
      <c r="A346" s="15"/>
      <c r="B346" s="16"/>
      <c r="C346" s="11"/>
      <c r="D346" s="7" t="s">
        <v>31</v>
      </c>
      <c r="E346" s="50" t="s">
        <v>90</v>
      </c>
      <c r="F346" s="51">
        <v>200</v>
      </c>
      <c r="G346" s="51">
        <v>1</v>
      </c>
      <c r="H346" s="51">
        <v>2</v>
      </c>
      <c r="I346" s="51">
        <v>25</v>
      </c>
      <c r="J346" s="51">
        <v>106</v>
      </c>
      <c r="K346" s="52" t="s">
        <v>52</v>
      </c>
      <c r="L346" s="51">
        <v>18</v>
      </c>
    </row>
    <row r="347" spans="1:12" ht="15">
      <c r="A347" s="15"/>
      <c r="B347" s="16"/>
      <c r="C347" s="11"/>
      <c r="D347" s="7" t="s">
        <v>32</v>
      </c>
      <c r="E347" s="50" t="s">
        <v>51</v>
      </c>
      <c r="F347" s="51">
        <v>90</v>
      </c>
      <c r="G347" s="51">
        <v>6.8</v>
      </c>
      <c r="H347" s="51">
        <v>0.7</v>
      </c>
      <c r="I347" s="51">
        <v>44.3</v>
      </c>
      <c r="J347" s="51">
        <v>211</v>
      </c>
      <c r="K347" s="52" t="s">
        <v>52</v>
      </c>
      <c r="L347" s="51">
        <v>7.3</v>
      </c>
    </row>
    <row r="348" spans="1:12" ht="15">
      <c r="A348" s="15"/>
      <c r="B348" s="16"/>
      <c r="C348" s="11"/>
      <c r="D348" s="7" t="s">
        <v>33</v>
      </c>
      <c r="E348" s="50" t="s">
        <v>53</v>
      </c>
      <c r="F348" s="51">
        <v>48</v>
      </c>
      <c r="G348" s="51">
        <v>3.2</v>
      </c>
      <c r="H348" s="51">
        <v>0.6</v>
      </c>
      <c r="I348" s="51">
        <v>16</v>
      </c>
      <c r="J348" s="51">
        <v>82</v>
      </c>
      <c r="K348" s="52" t="s">
        <v>52</v>
      </c>
      <c r="L348" s="51">
        <v>4.7</v>
      </c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778</v>
      </c>
      <c r="G349" s="21">
        <f t="shared" ref="G349:J349" si="232">SUM(G342:G348)</f>
        <v>35</v>
      </c>
      <c r="H349" s="21">
        <f t="shared" si="232"/>
        <v>33.300000000000004</v>
      </c>
      <c r="I349" s="21">
        <f t="shared" si="232"/>
        <v>135.30000000000001</v>
      </c>
      <c r="J349" s="21">
        <f t="shared" si="232"/>
        <v>973</v>
      </c>
      <c r="K349" s="27"/>
      <c r="L349" s="21">
        <f t="shared" ref="L349" si="233">SUM(L342:L348)</f>
        <v>79.260000000000005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34">SUM(G350:G352)</f>
        <v>0</v>
      </c>
      <c r="H353" s="21">
        <f t="shared" ref="H353" si="235">SUM(H350:H352)</f>
        <v>0</v>
      </c>
      <c r="I353" s="21">
        <f t="shared" ref="I353" si="236">SUM(I350:I352)</f>
        <v>0</v>
      </c>
      <c r="J353" s="21">
        <f t="shared" ref="J353" si="237">SUM(J350:J352)</f>
        <v>0</v>
      </c>
      <c r="K353" s="27"/>
      <c r="L353" s="21">
        <f t="shared" ref="L353" ca="1" si="23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239">SUM(G354:G362)</f>
        <v>0</v>
      </c>
      <c r="H363" s="21">
        <f t="shared" si="239"/>
        <v>0</v>
      </c>
      <c r="I363" s="21">
        <f t="shared" si="239"/>
        <v>0</v>
      </c>
      <c r="J363" s="21">
        <f t="shared" si="239"/>
        <v>0</v>
      </c>
      <c r="K363" s="27"/>
      <c r="L363" s="21"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40">SUM(G364:G367)</f>
        <v>0</v>
      </c>
      <c r="H368" s="21">
        <f t="shared" ref="H368" si="241">SUM(H364:H367)</f>
        <v>0</v>
      </c>
      <c r="I368" s="21">
        <f t="shared" ref="I368" si="242">SUM(I364:I367)</f>
        <v>0</v>
      </c>
      <c r="J368" s="21">
        <f t="shared" ref="J368" si="243">SUM(J364:J367)</f>
        <v>0</v>
      </c>
      <c r="K368" s="27"/>
      <c r="L368" s="21">
        <f t="shared" ref="L368" si="244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45">SUM(G369:G374)</f>
        <v>0</v>
      </c>
      <c r="H375" s="21">
        <f t="shared" ref="H375" si="246">SUM(H369:H374)</f>
        <v>0</v>
      </c>
      <c r="I375" s="21">
        <f t="shared" ref="I375" si="247">SUM(I369:I374)</f>
        <v>0</v>
      </c>
      <c r="J375" s="21">
        <f t="shared" ref="J375" si="248">SUM(J369:J374)</f>
        <v>0</v>
      </c>
      <c r="K375" s="27"/>
      <c r="L375" s="21">
        <f t="shared" ref="L375" ca="1" si="249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50">SUM(G376:G381)</f>
        <v>0</v>
      </c>
      <c r="H382" s="21">
        <f t="shared" ref="H382" si="251">SUM(H376:H381)</f>
        <v>0</v>
      </c>
      <c r="I382" s="21">
        <f t="shared" ref="I382" si="252">SUM(I376:I381)</f>
        <v>0</v>
      </c>
      <c r="J382" s="21">
        <f t="shared" ref="J382" si="253">SUM(J376:J381)</f>
        <v>0</v>
      </c>
      <c r="K382" s="27"/>
      <c r="L382" s="21">
        <f t="shared" ref="L382" ca="1" si="254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778</v>
      </c>
      <c r="G383" s="34">
        <f t="shared" ref="G383" si="255">G349+G353+G363+G368+G375+G382</f>
        <v>35</v>
      </c>
      <c r="H383" s="34">
        <f t="shared" ref="H383" si="256">H349+H353+H363+H368+H375+H382</f>
        <v>33.300000000000004</v>
      </c>
      <c r="I383" s="34">
        <f t="shared" ref="I383" si="257">I349+I353+I363+I368+I375+I382</f>
        <v>135.30000000000001</v>
      </c>
      <c r="J383" s="34">
        <f t="shared" ref="J383" si="258">J349+J353+J363+J368+J375+J382</f>
        <v>973</v>
      </c>
      <c r="K383" s="35"/>
      <c r="L383" s="34">
        <f t="shared" ref="L383" ca="1" si="259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7" t="s">
        <v>27</v>
      </c>
      <c r="E384" s="50" t="s">
        <v>91</v>
      </c>
      <c r="F384" s="51">
        <v>30</v>
      </c>
      <c r="G384" s="51">
        <v>7</v>
      </c>
      <c r="H384" s="51">
        <v>8.9</v>
      </c>
      <c r="I384" s="51">
        <v>0</v>
      </c>
      <c r="J384" s="51">
        <v>107.5</v>
      </c>
      <c r="K384" s="52" t="s">
        <v>92</v>
      </c>
      <c r="L384" s="51">
        <v>22.9</v>
      </c>
    </row>
    <row r="385" spans="1:12" ht="15">
      <c r="A385" s="25"/>
      <c r="B385" s="16"/>
      <c r="C385" s="11"/>
      <c r="D385" s="7" t="s">
        <v>28</v>
      </c>
      <c r="E385" s="50" t="s">
        <v>93</v>
      </c>
      <c r="F385" s="51">
        <v>200</v>
      </c>
      <c r="G385" s="51">
        <v>1.4</v>
      </c>
      <c r="H385" s="51">
        <v>3.7</v>
      </c>
      <c r="I385" s="51">
        <v>8.1</v>
      </c>
      <c r="J385" s="51">
        <v>71.2</v>
      </c>
      <c r="K385" s="52" t="s">
        <v>94</v>
      </c>
      <c r="L385" s="51">
        <v>10</v>
      </c>
    </row>
    <row r="386" spans="1:12" ht="15">
      <c r="A386" s="25"/>
      <c r="B386" s="16"/>
      <c r="C386" s="11"/>
      <c r="D386" s="7" t="s">
        <v>29</v>
      </c>
      <c r="E386" s="50" t="s">
        <v>95</v>
      </c>
      <c r="F386" s="51">
        <v>90</v>
      </c>
      <c r="G386" s="51">
        <v>28.9</v>
      </c>
      <c r="H386" s="51">
        <v>2.2000000000000002</v>
      </c>
      <c r="I386" s="51">
        <v>1</v>
      </c>
      <c r="J386" s="51">
        <v>139.30000000000001</v>
      </c>
      <c r="K386" s="52" t="s">
        <v>96</v>
      </c>
      <c r="L386" s="51">
        <v>17.72</v>
      </c>
    </row>
    <row r="387" spans="1:12" ht="15">
      <c r="A387" s="25"/>
      <c r="B387" s="16"/>
      <c r="C387" s="11"/>
      <c r="D387" s="7" t="s">
        <v>30</v>
      </c>
      <c r="E387" s="50" t="s">
        <v>81</v>
      </c>
      <c r="F387" s="51">
        <v>150</v>
      </c>
      <c r="G387" s="51">
        <v>4.4000000000000004</v>
      </c>
      <c r="H387" s="51">
        <v>5.3</v>
      </c>
      <c r="I387" s="51">
        <v>30.5</v>
      </c>
      <c r="J387" s="51">
        <v>187.1</v>
      </c>
      <c r="K387" s="52" t="s">
        <v>82</v>
      </c>
      <c r="L387" s="51">
        <v>6.14</v>
      </c>
    </row>
    <row r="388" spans="1:12" ht="15">
      <c r="A388" s="25"/>
      <c r="B388" s="16"/>
      <c r="C388" s="11"/>
      <c r="D388" s="7" t="s">
        <v>31</v>
      </c>
      <c r="E388" s="50" t="s">
        <v>97</v>
      </c>
      <c r="F388" s="51">
        <v>200</v>
      </c>
      <c r="G388" s="51">
        <v>3.9</v>
      </c>
      <c r="H388" s="51">
        <v>2.9</v>
      </c>
      <c r="I388" s="51">
        <v>11.2</v>
      </c>
      <c r="J388" s="51">
        <v>86</v>
      </c>
      <c r="K388" s="52" t="s">
        <v>98</v>
      </c>
      <c r="L388" s="51">
        <v>10.5</v>
      </c>
    </row>
    <row r="389" spans="1:12" ht="15">
      <c r="A389" s="25"/>
      <c r="B389" s="16"/>
      <c r="C389" s="11"/>
      <c r="D389" s="7" t="s">
        <v>32</v>
      </c>
      <c r="E389" s="50" t="s">
        <v>51</v>
      </c>
      <c r="F389" s="51">
        <v>90</v>
      </c>
      <c r="G389" s="51">
        <v>6.8</v>
      </c>
      <c r="H389" s="51">
        <v>0.7</v>
      </c>
      <c r="I389" s="51">
        <v>44.3</v>
      </c>
      <c r="J389" s="51">
        <v>211</v>
      </c>
      <c r="K389" s="52" t="s">
        <v>52</v>
      </c>
      <c r="L389" s="51">
        <v>7.5</v>
      </c>
    </row>
    <row r="390" spans="1:12" ht="15">
      <c r="A390" s="25"/>
      <c r="B390" s="16"/>
      <c r="C390" s="11"/>
      <c r="D390" s="7" t="s">
        <v>33</v>
      </c>
      <c r="E390" s="50" t="s">
        <v>53</v>
      </c>
      <c r="F390" s="51">
        <v>48</v>
      </c>
      <c r="G390" s="51">
        <v>3.2</v>
      </c>
      <c r="H390" s="51">
        <v>0.6</v>
      </c>
      <c r="I390" s="51">
        <v>16</v>
      </c>
      <c r="J390" s="51">
        <v>82</v>
      </c>
      <c r="K390" s="52" t="s">
        <v>52</v>
      </c>
      <c r="L390" s="51">
        <v>4.5</v>
      </c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808</v>
      </c>
      <c r="G391" s="21">
        <f t="shared" ref="G391" si="260">SUM(G384:G390)</f>
        <v>55.599999999999994</v>
      </c>
      <c r="H391" s="21">
        <f t="shared" ref="H391" si="261">SUM(H384:H390)</f>
        <v>24.3</v>
      </c>
      <c r="I391" s="21">
        <f t="shared" ref="I391" si="262">SUM(I384:I390)</f>
        <v>111.1</v>
      </c>
      <c r="J391" s="21">
        <f t="shared" ref="J391" si="263">SUM(J384:J390)</f>
        <v>884.1</v>
      </c>
      <c r="K391" s="27"/>
      <c r="L391" s="21">
        <f t="shared" ref="L391:L433" si="264">SUM(L384:L390)</f>
        <v>79.259999999999991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65">SUM(G392:G394)</f>
        <v>0</v>
      </c>
      <c r="H395" s="21">
        <f t="shared" ref="H395" si="266">SUM(H392:H394)</f>
        <v>0</v>
      </c>
      <c r="I395" s="21">
        <f t="shared" ref="I395" si="267">SUM(I392:I394)</f>
        <v>0</v>
      </c>
      <c r="J395" s="21">
        <f t="shared" ref="J395" si="268">SUM(J392:J394)</f>
        <v>0</v>
      </c>
      <c r="K395" s="27"/>
      <c r="L395" s="21">
        <f t="shared" ref="L395" ca="1" si="269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70">SUM(G396:G404)</f>
        <v>0</v>
      </c>
      <c r="H405" s="21">
        <f t="shared" ref="H405" si="271">SUM(H396:H404)</f>
        <v>0</v>
      </c>
      <c r="I405" s="21">
        <f t="shared" ref="I405" si="272">SUM(I396:I404)</f>
        <v>0</v>
      </c>
      <c r="J405" s="21">
        <f t="shared" ref="J405" si="273">SUM(J396:J404)</f>
        <v>0</v>
      </c>
      <c r="K405" s="27"/>
      <c r="L405" s="21"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74">SUM(G406:G409)</f>
        <v>0</v>
      </c>
      <c r="H410" s="21">
        <f t="shared" ref="H410" si="275">SUM(H406:H409)</f>
        <v>0</v>
      </c>
      <c r="I410" s="21">
        <f t="shared" ref="I410" si="276">SUM(I406:I409)</f>
        <v>0</v>
      </c>
      <c r="J410" s="21">
        <f t="shared" ref="J410" si="277">SUM(J406:J409)</f>
        <v>0</v>
      </c>
      <c r="K410" s="27"/>
      <c r="L410" s="21">
        <f t="shared" ref="L410" si="278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79">SUM(G411:G416)</f>
        <v>0</v>
      </c>
      <c r="H417" s="21">
        <f t="shared" ref="H417" si="280">SUM(H411:H416)</f>
        <v>0</v>
      </c>
      <c r="I417" s="21">
        <f t="shared" ref="I417" si="281">SUM(I411:I416)</f>
        <v>0</v>
      </c>
      <c r="J417" s="21">
        <f t="shared" ref="J417" si="282">SUM(J411:J416)</f>
        <v>0</v>
      </c>
      <c r="K417" s="27"/>
      <c r="L417" s="21">
        <f t="shared" ref="L417" ca="1" si="283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84">SUM(G418:G423)</f>
        <v>0</v>
      </c>
      <c r="H424" s="21">
        <f t="shared" ref="H424" si="285">SUM(H418:H423)</f>
        <v>0</v>
      </c>
      <c r="I424" s="21">
        <f t="shared" ref="I424" si="286">SUM(I418:I423)</f>
        <v>0</v>
      </c>
      <c r="J424" s="21">
        <f t="shared" ref="J424" si="287">SUM(J418:J423)</f>
        <v>0</v>
      </c>
      <c r="K424" s="27"/>
      <c r="L424" s="21">
        <f t="shared" ref="L424" ca="1" si="288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808</v>
      </c>
      <c r="G425" s="34">
        <f t="shared" ref="G425" si="289">G391+G395+G405+G410+G417+G424</f>
        <v>55.599999999999994</v>
      </c>
      <c r="H425" s="34">
        <f t="shared" ref="H425" si="290">H391+H395+H405+H410+H417+H424</f>
        <v>24.3</v>
      </c>
      <c r="I425" s="34">
        <f t="shared" ref="I425" si="291">I391+I395+I405+I410+I417+I424</f>
        <v>111.1</v>
      </c>
      <c r="J425" s="34">
        <f t="shared" ref="J425" si="292">J391+J395+J405+J410+J417+J424</f>
        <v>884.1</v>
      </c>
      <c r="K425" s="35"/>
      <c r="L425" s="34">
        <f t="shared" ref="L425" ca="1" si="293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7" t="s">
        <v>27</v>
      </c>
      <c r="E426" s="50"/>
      <c r="F426" s="51"/>
      <c r="G426" s="51"/>
      <c r="H426" s="51"/>
      <c r="I426" s="51"/>
      <c r="J426" s="51"/>
      <c r="K426" s="52"/>
      <c r="L426" s="51"/>
    </row>
    <row r="427" spans="1:12" ht="15">
      <c r="A427" s="25"/>
      <c r="B427" s="16"/>
      <c r="C427" s="11"/>
      <c r="D427" s="7" t="s">
        <v>28</v>
      </c>
      <c r="E427" s="50" t="s">
        <v>99</v>
      </c>
      <c r="F427" s="51">
        <v>200</v>
      </c>
      <c r="G427" s="51">
        <v>4.5999999999999996</v>
      </c>
      <c r="H427" s="51">
        <v>3.3</v>
      </c>
      <c r="I427" s="51">
        <v>11.4</v>
      </c>
      <c r="J427" s="51">
        <v>93.6</v>
      </c>
      <c r="K427" s="52" t="s">
        <v>100</v>
      </c>
      <c r="L427" s="51">
        <v>22</v>
      </c>
    </row>
    <row r="428" spans="1:12" ht="15">
      <c r="A428" s="25"/>
      <c r="B428" s="16"/>
      <c r="C428" s="11"/>
      <c r="D428" s="7" t="s">
        <v>29</v>
      </c>
      <c r="E428" s="50" t="s">
        <v>101</v>
      </c>
      <c r="F428" s="51">
        <v>200</v>
      </c>
      <c r="G428" s="51">
        <v>22</v>
      </c>
      <c r="H428" s="51">
        <v>22</v>
      </c>
      <c r="I428" s="51">
        <v>13.3</v>
      </c>
      <c r="J428" s="51">
        <v>339.4</v>
      </c>
      <c r="K428" s="52" t="s">
        <v>102</v>
      </c>
      <c r="L428" s="51">
        <v>33.92</v>
      </c>
    </row>
    <row r="429" spans="1:12" ht="15">
      <c r="A429" s="25"/>
      <c r="B429" s="16"/>
      <c r="C429" s="11"/>
      <c r="D429" s="7" t="s">
        <v>30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31</v>
      </c>
      <c r="E430" s="50" t="s">
        <v>83</v>
      </c>
      <c r="F430" s="51">
        <v>200</v>
      </c>
      <c r="G430" s="51">
        <v>0.6</v>
      </c>
      <c r="H430" s="51">
        <v>0.2</v>
      </c>
      <c r="I430" s="51">
        <v>15.1</v>
      </c>
      <c r="J430" s="51">
        <v>65.400000000000006</v>
      </c>
      <c r="K430" s="52" t="s">
        <v>84</v>
      </c>
      <c r="L430" s="51">
        <v>11.14</v>
      </c>
    </row>
    <row r="431" spans="1:12" ht="15">
      <c r="A431" s="25"/>
      <c r="B431" s="16"/>
      <c r="C431" s="11"/>
      <c r="D431" s="7" t="s">
        <v>32</v>
      </c>
      <c r="E431" s="50" t="s">
        <v>51</v>
      </c>
      <c r="F431" s="51">
        <v>90</v>
      </c>
      <c r="G431" s="51">
        <v>6.8</v>
      </c>
      <c r="H431" s="51">
        <v>0.7</v>
      </c>
      <c r="I431" s="51">
        <v>44.3</v>
      </c>
      <c r="J431" s="51">
        <v>211</v>
      </c>
      <c r="K431" s="52" t="s">
        <v>52</v>
      </c>
      <c r="L431" s="51">
        <v>7.5</v>
      </c>
    </row>
    <row r="432" spans="1:12" ht="15">
      <c r="A432" s="25"/>
      <c r="B432" s="16"/>
      <c r="C432" s="11"/>
      <c r="D432" s="7" t="s">
        <v>33</v>
      </c>
      <c r="E432" s="50" t="s">
        <v>53</v>
      </c>
      <c r="F432" s="51">
        <v>48</v>
      </c>
      <c r="G432" s="51">
        <v>3.2</v>
      </c>
      <c r="H432" s="51">
        <v>0.6</v>
      </c>
      <c r="I432" s="51">
        <v>16</v>
      </c>
      <c r="J432" s="51">
        <v>82</v>
      </c>
      <c r="K432" s="52" t="s">
        <v>52</v>
      </c>
      <c r="L432" s="51">
        <v>4.7</v>
      </c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738</v>
      </c>
      <c r="G433" s="21">
        <f t="shared" ref="G433" si="294">SUM(G426:G432)</f>
        <v>37.200000000000003</v>
      </c>
      <c r="H433" s="21">
        <f t="shared" ref="H433" si="295">SUM(H426:H432)</f>
        <v>26.8</v>
      </c>
      <c r="I433" s="21">
        <f t="shared" ref="I433" si="296">SUM(I426:I432)</f>
        <v>100.1</v>
      </c>
      <c r="J433" s="21">
        <f t="shared" ref="J433" si="297">SUM(J426:J432)</f>
        <v>791.4</v>
      </c>
      <c r="K433" s="27"/>
      <c r="L433" s="21">
        <f t="shared" si="264"/>
        <v>79.260000000000005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98">SUM(G434:G436)</f>
        <v>0</v>
      </c>
      <c r="H437" s="21">
        <f t="shared" ref="H437" si="299">SUM(H434:H436)</f>
        <v>0</v>
      </c>
      <c r="I437" s="21">
        <f t="shared" ref="I437" si="300">SUM(I434:I436)</f>
        <v>0</v>
      </c>
      <c r="J437" s="21">
        <f t="shared" ref="J437" si="301">SUM(J434:J436)</f>
        <v>0</v>
      </c>
      <c r="K437" s="27"/>
      <c r="L437" s="21">
        <f t="shared" ref="L437" ca="1" si="302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03">SUM(G438:G446)</f>
        <v>0</v>
      </c>
      <c r="H447" s="21">
        <f t="shared" ref="H447" si="304">SUM(H438:H446)</f>
        <v>0</v>
      </c>
      <c r="I447" s="21">
        <f t="shared" ref="I447" si="305">SUM(I438:I446)</f>
        <v>0</v>
      </c>
      <c r="J447" s="21">
        <f t="shared" ref="J447" si="306">SUM(J438:J446)</f>
        <v>0</v>
      </c>
      <c r="K447" s="27"/>
      <c r="L447" s="21">
        <v>67.44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07">SUM(G448:G451)</f>
        <v>0</v>
      </c>
      <c r="H452" s="21">
        <f t="shared" ref="H452" si="308">SUM(H448:H451)</f>
        <v>0</v>
      </c>
      <c r="I452" s="21">
        <f t="shared" ref="I452" si="309">SUM(I448:I451)</f>
        <v>0</v>
      </c>
      <c r="J452" s="21">
        <f t="shared" ref="J452" si="310">SUM(J448:J451)</f>
        <v>0</v>
      </c>
      <c r="K452" s="27"/>
      <c r="L452" s="21">
        <f t="shared" ref="L452" si="311">SUM(L445:L451)</f>
        <v>67.44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12">SUM(G453:G458)</f>
        <v>0</v>
      </c>
      <c r="H459" s="21">
        <f t="shared" ref="H459" si="313">SUM(H453:H458)</f>
        <v>0</v>
      </c>
      <c r="I459" s="21">
        <f t="shared" ref="I459" si="314">SUM(I453:I458)</f>
        <v>0</v>
      </c>
      <c r="J459" s="21">
        <f t="shared" ref="J459" si="315">SUM(J453:J458)</f>
        <v>0</v>
      </c>
      <c r="K459" s="27"/>
      <c r="L459" s="21">
        <f t="shared" ref="L459" ca="1" si="316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17">SUM(G460:G465)</f>
        <v>0</v>
      </c>
      <c r="H466" s="21">
        <f t="shared" ref="H466" si="318">SUM(H460:H465)</f>
        <v>0</v>
      </c>
      <c r="I466" s="21">
        <f t="shared" ref="I466" si="319">SUM(I460:I465)</f>
        <v>0</v>
      </c>
      <c r="J466" s="21">
        <f t="shared" ref="J466" si="320">SUM(J460:J465)</f>
        <v>0</v>
      </c>
      <c r="K466" s="27"/>
      <c r="L466" s="21">
        <f t="shared" ref="L466" ca="1" si="321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738</v>
      </c>
      <c r="G467" s="34">
        <f t="shared" ref="G467" si="322">G433+G437+G447+G452+G459+G466</f>
        <v>37.200000000000003</v>
      </c>
      <c r="H467" s="34">
        <f t="shared" ref="H467" si="323">H433+H437+H447+H452+H459+H466</f>
        <v>26.8</v>
      </c>
      <c r="I467" s="34">
        <f t="shared" ref="I467" si="324">I433+I437+I447+I452+I459+I466</f>
        <v>100.1</v>
      </c>
      <c r="J467" s="34">
        <f t="shared" ref="J467" si="325">J433+J437+J447+J452+J459+J466</f>
        <v>791.4</v>
      </c>
      <c r="K467" s="35"/>
      <c r="L467" s="34">
        <f t="shared" ref="L467" ca="1" si="326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7" t="s">
        <v>27</v>
      </c>
      <c r="E468" s="50" t="s">
        <v>88</v>
      </c>
      <c r="F468" s="51">
        <v>15</v>
      </c>
      <c r="G468" s="51">
        <v>0.1</v>
      </c>
      <c r="H468" s="51">
        <v>10.9</v>
      </c>
      <c r="I468" s="51">
        <v>0.2</v>
      </c>
      <c r="J468" s="51">
        <v>99.1</v>
      </c>
      <c r="K468" s="52" t="s">
        <v>89</v>
      </c>
      <c r="L468" s="51">
        <v>15.9</v>
      </c>
    </row>
    <row r="469" spans="1:12" ht="15">
      <c r="A469" s="25"/>
      <c r="B469" s="16"/>
      <c r="C469" s="11"/>
      <c r="D469" s="7" t="s">
        <v>28</v>
      </c>
      <c r="E469" s="50" t="s">
        <v>103</v>
      </c>
      <c r="F469" s="51">
        <v>80</v>
      </c>
      <c r="G469" s="51">
        <v>1.8</v>
      </c>
      <c r="H469" s="51">
        <v>5.7</v>
      </c>
      <c r="I469" s="51">
        <v>9.1999999999999993</v>
      </c>
      <c r="J469" s="51">
        <v>95.2</v>
      </c>
      <c r="K469" s="52" t="s">
        <v>104</v>
      </c>
      <c r="L469" s="51">
        <v>8.89</v>
      </c>
    </row>
    <row r="470" spans="1:12" ht="15">
      <c r="A470" s="25"/>
      <c r="B470" s="16"/>
      <c r="C470" s="11"/>
      <c r="D470" s="7" t="s">
        <v>29</v>
      </c>
      <c r="E470" s="50" t="s">
        <v>107</v>
      </c>
      <c r="F470" s="51">
        <v>70</v>
      </c>
      <c r="G470" s="51">
        <v>10.1</v>
      </c>
      <c r="H470" s="51">
        <v>10.199999999999999</v>
      </c>
      <c r="I470" s="51">
        <v>5.7</v>
      </c>
      <c r="J470" s="51">
        <v>155.30000000000001</v>
      </c>
      <c r="K470" s="52" t="s">
        <v>108</v>
      </c>
      <c r="L470" s="51">
        <v>24.72</v>
      </c>
    </row>
    <row r="471" spans="1:12" ht="15">
      <c r="A471" s="25"/>
      <c r="B471" s="16"/>
      <c r="C471" s="11"/>
      <c r="D471" s="7" t="s">
        <v>30</v>
      </c>
      <c r="E471" s="50" t="s">
        <v>105</v>
      </c>
      <c r="F471" s="51">
        <v>250</v>
      </c>
      <c r="G471" s="51">
        <v>7.8</v>
      </c>
      <c r="H471" s="51">
        <v>10.3</v>
      </c>
      <c r="I471" s="51">
        <v>44.2</v>
      </c>
      <c r="J471" s="51">
        <v>301.2</v>
      </c>
      <c r="K471" s="52" t="s">
        <v>106</v>
      </c>
      <c r="L471" s="51">
        <v>10.15</v>
      </c>
    </row>
    <row r="472" spans="1:12" ht="15">
      <c r="A472" s="25"/>
      <c r="B472" s="16"/>
      <c r="C472" s="11"/>
      <c r="D472" s="7" t="s">
        <v>31</v>
      </c>
      <c r="E472" s="50" t="s">
        <v>109</v>
      </c>
      <c r="F472" s="51">
        <v>200</v>
      </c>
      <c r="G472" s="51">
        <v>0.2</v>
      </c>
      <c r="H472" s="51">
        <v>0.1</v>
      </c>
      <c r="I472" s="51">
        <v>6.6</v>
      </c>
      <c r="J472" s="51">
        <v>27.9</v>
      </c>
      <c r="K472" s="52" t="s">
        <v>110</v>
      </c>
      <c r="L472" s="51">
        <v>7.1</v>
      </c>
    </row>
    <row r="473" spans="1:12" ht="15">
      <c r="A473" s="25"/>
      <c r="B473" s="16"/>
      <c r="C473" s="11"/>
      <c r="D473" s="7" t="s">
        <v>32</v>
      </c>
      <c r="E473" s="50" t="s">
        <v>51</v>
      </c>
      <c r="F473" s="51">
        <v>90</v>
      </c>
      <c r="G473" s="51">
        <v>6.8</v>
      </c>
      <c r="H473" s="51">
        <v>0.7</v>
      </c>
      <c r="I473" s="51">
        <v>44.3</v>
      </c>
      <c r="J473" s="51">
        <v>211</v>
      </c>
      <c r="K473" s="52" t="s">
        <v>52</v>
      </c>
      <c r="L473" s="51">
        <v>7.5</v>
      </c>
    </row>
    <row r="474" spans="1:12" ht="15">
      <c r="A474" s="25"/>
      <c r="B474" s="16"/>
      <c r="C474" s="11"/>
      <c r="D474" s="7" t="s">
        <v>33</v>
      </c>
      <c r="E474" s="50" t="s">
        <v>53</v>
      </c>
      <c r="F474" s="51">
        <v>48</v>
      </c>
      <c r="G474" s="51">
        <v>3.2</v>
      </c>
      <c r="H474" s="51">
        <v>0.6</v>
      </c>
      <c r="I474" s="51">
        <v>16</v>
      </c>
      <c r="J474" s="51">
        <v>82</v>
      </c>
      <c r="K474" s="52" t="s">
        <v>52</v>
      </c>
      <c r="L474" s="51">
        <v>5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753</v>
      </c>
      <c r="G475" s="21">
        <f t="shared" ref="G475" si="327">SUM(G468:G474)</f>
        <v>30</v>
      </c>
      <c r="H475" s="21">
        <f t="shared" ref="H475" si="328">SUM(H468:H474)</f>
        <v>38.500000000000007</v>
      </c>
      <c r="I475" s="21">
        <f t="shared" ref="I475" si="329">SUM(I468:I474)</f>
        <v>126.19999999999999</v>
      </c>
      <c r="J475" s="21">
        <f t="shared" ref="J475" si="330">SUM(J468:J474)</f>
        <v>971.69999999999993</v>
      </c>
      <c r="K475" s="27"/>
      <c r="L475" s="21">
        <f t="shared" ref="L475:L517" si="331">SUM(L468:L474)</f>
        <v>79.259999999999991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32">SUM(G476:G478)</f>
        <v>0</v>
      </c>
      <c r="H479" s="21">
        <f t="shared" ref="H479" si="333">SUM(H476:H478)</f>
        <v>0</v>
      </c>
      <c r="I479" s="21">
        <f t="shared" ref="I479" si="334">SUM(I476:I478)</f>
        <v>0</v>
      </c>
      <c r="J479" s="21">
        <f t="shared" ref="J479" si="335">SUM(J476:J478)</f>
        <v>0</v>
      </c>
      <c r="K479" s="27"/>
      <c r="L479" s="21">
        <f t="shared" ref="L479" ca="1" si="336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37">SUM(G480:G488)</f>
        <v>0</v>
      </c>
      <c r="H489" s="21">
        <f t="shared" ref="H489" si="338">SUM(H480:H488)</f>
        <v>0</v>
      </c>
      <c r="I489" s="21">
        <f t="shared" ref="I489" si="339">SUM(I480:I488)</f>
        <v>0</v>
      </c>
      <c r="J489" s="21">
        <f t="shared" ref="J489" si="340">SUM(J480:J488)</f>
        <v>0</v>
      </c>
      <c r="K489" s="27"/>
      <c r="L489" s="21"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41">SUM(G490:G493)</f>
        <v>0</v>
      </c>
      <c r="H494" s="21">
        <f t="shared" ref="H494" si="342">SUM(H490:H493)</f>
        <v>0</v>
      </c>
      <c r="I494" s="21">
        <f t="shared" ref="I494" si="343">SUM(I490:I493)</f>
        <v>0</v>
      </c>
      <c r="J494" s="21">
        <f t="shared" ref="J494" si="344">SUM(J490:J493)</f>
        <v>0</v>
      </c>
      <c r="K494" s="27"/>
      <c r="L494" s="21">
        <f t="shared" ref="L494" si="345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46">SUM(G495:G500)</f>
        <v>0</v>
      </c>
      <c r="H501" s="21">
        <f t="shared" ref="H501" si="347">SUM(H495:H500)</f>
        <v>0</v>
      </c>
      <c r="I501" s="21">
        <f t="shared" ref="I501" si="348">SUM(I495:I500)</f>
        <v>0</v>
      </c>
      <c r="J501" s="21">
        <f t="shared" ref="J501" si="349">SUM(J495:J500)</f>
        <v>0</v>
      </c>
      <c r="K501" s="27"/>
      <c r="L501" s="21">
        <f t="shared" ref="L501" ca="1" si="350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51">SUM(G502:G507)</f>
        <v>0</v>
      </c>
      <c r="H508" s="21">
        <f t="shared" ref="H508" si="352">SUM(H502:H507)</f>
        <v>0</v>
      </c>
      <c r="I508" s="21">
        <f t="shared" ref="I508" si="353">SUM(I502:I507)</f>
        <v>0</v>
      </c>
      <c r="J508" s="21">
        <f t="shared" ref="J508" si="354">SUM(J502:J507)</f>
        <v>0</v>
      </c>
      <c r="K508" s="27"/>
      <c r="L508" s="21">
        <f t="shared" ref="L508" ca="1" si="355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753</v>
      </c>
      <c r="G509" s="34">
        <f t="shared" ref="G509" si="356">G475+G479+G489+G494+G501+G508</f>
        <v>30</v>
      </c>
      <c r="H509" s="34">
        <f t="shared" ref="H509" si="357">H475+H479+H489+H494+H501+H508</f>
        <v>38.500000000000007</v>
      </c>
      <c r="I509" s="34">
        <f t="shared" ref="I509" si="358">I475+I479+I489+I494+I501+I508</f>
        <v>126.19999999999999</v>
      </c>
      <c r="J509" s="34">
        <f t="shared" ref="J509" si="359">J475+J479+J489+J494+J501+J508</f>
        <v>971.69999999999993</v>
      </c>
      <c r="K509" s="35"/>
      <c r="L509" s="34">
        <f t="shared" ref="L509" ca="1" si="360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61">SUM(G510:G516)</f>
        <v>0</v>
      </c>
      <c r="H517" s="21">
        <f t="shared" ref="H517" si="362">SUM(H510:H516)</f>
        <v>0</v>
      </c>
      <c r="I517" s="21">
        <f t="shared" ref="I517" si="363">SUM(I510:I516)</f>
        <v>0</v>
      </c>
      <c r="J517" s="21">
        <f t="shared" ref="J517" si="364">SUM(J510:J516)</f>
        <v>0</v>
      </c>
      <c r="K517" s="27"/>
      <c r="L517" s="21">
        <f t="shared" si="331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65">SUM(G518:G520)</f>
        <v>0</v>
      </c>
      <c r="H521" s="21">
        <f t="shared" ref="H521" si="366">SUM(H518:H520)</f>
        <v>0</v>
      </c>
      <c r="I521" s="21">
        <f t="shared" ref="I521" si="367">SUM(I518:I520)</f>
        <v>0</v>
      </c>
      <c r="J521" s="21">
        <f t="shared" ref="J521" si="368">SUM(J518:J520)</f>
        <v>0</v>
      </c>
      <c r="K521" s="27"/>
      <c r="L521" s="21">
        <f t="shared" ref="L521" ca="1" si="369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70">SUM(G522:G530)</f>
        <v>0</v>
      </c>
      <c r="H531" s="21">
        <f t="shared" ref="H531" si="371">SUM(H522:H530)</f>
        <v>0</v>
      </c>
      <c r="I531" s="21">
        <f t="shared" ref="I531" si="372">SUM(I522:I530)</f>
        <v>0</v>
      </c>
      <c r="J531" s="21">
        <f t="shared" ref="J531" si="373">SUM(J522:J530)</f>
        <v>0</v>
      </c>
      <c r="K531" s="27"/>
      <c r="L531" s="21">
        <f t="shared" ref="L531" ca="1" si="374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75">SUM(G532:G535)</f>
        <v>0</v>
      </c>
      <c r="H536" s="21">
        <f t="shared" ref="H536" si="376">SUM(H532:H535)</f>
        <v>0</v>
      </c>
      <c r="I536" s="21">
        <f t="shared" ref="I536" si="377">SUM(I532:I535)</f>
        <v>0</v>
      </c>
      <c r="J536" s="21">
        <f t="shared" ref="J536" si="378">SUM(J532:J535)</f>
        <v>0</v>
      </c>
      <c r="K536" s="27"/>
      <c r="L536" s="21">
        <f t="shared" ref="L536" ca="1" si="379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80">SUM(G537:G542)</f>
        <v>0</v>
      </c>
      <c r="H543" s="21">
        <f t="shared" ref="H543" si="381">SUM(H537:H542)</f>
        <v>0</v>
      </c>
      <c r="I543" s="21">
        <f t="shared" ref="I543" si="382">SUM(I537:I542)</f>
        <v>0</v>
      </c>
      <c r="J543" s="21">
        <f t="shared" ref="J543" si="383">SUM(J537:J542)</f>
        <v>0</v>
      </c>
      <c r="K543" s="27"/>
      <c r="L543" s="21">
        <f t="shared" ref="L543" ca="1" si="384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85">SUM(G544:G549)</f>
        <v>0</v>
      </c>
      <c r="H550" s="21">
        <f t="shared" ref="H550" si="386">SUM(H544:H549)</f>
        <v>0</v>
      </c>
      <c r="I550" s="21">
        <f t="shared" ref="I550" si="387">SUM(I544:I549)</f>
        <v>0</v>
      </c>
      <c r="J550" s="21">
        <f t="shared" ref="J550" si="388">SUM(J544:J549)</f>
        <v>0</v>
      </c>
      <c r="K550" s="27"/>
      <c r="L550" s="21">
        <f t="shared" ref="L550" ca="1" si="389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390">G517+G521+G531+G536+G543+G550</f>
        <v>0</v>
      </c>
      <c r="H551" s="34">
        <f t="shared" ref="H551" si="391">H517+H521+H531+H536+H543+H550</f>
        <v>0</v>
      </c>
      <c r="I551" s="34">
        <f t="shared" ref="I551" si="392">I517+I521+I531+I536+I543+I550</f>
        <v>0</v>
      </c>
      <c r="J551" s="34">
        <f t="shared" ref="J551" si="393">J517+J521+J531+J536+J543+J550</f>
        <v>0</v>
      </c>
      <c r="K551" s="35"/>
      <c r="L551" s="34">
        <f t="shared" ref="L551" ca="1" si="394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95">SUM(G552:G558)</f>
        <v>0</v>
      </c>
      <c r="H559" s="21">
        <f t="shared" ref="H559" si="396">SUM(H552:H558)</f>
        <v>0</v>
      </c>
      <c r="I559" s="21">
        <f t="shared" ref="I559" si="397">SUM(I552:I558)</f>
        <v>0</v>
      </c>
      <c r="J559" s="21">
        <f t="shared" ref="J559" si="398">SUM(J552:J558)</f>
        <v>0</v>
      </c>
      <c r="K559" s="27"/>
      <c r="L559" s="21">
        <f t="shared" ref="L559" si="399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00">SUM(G560:G562)</f>
        <v>0</v>
      </c>
      <c r="H563" s="21">
        <f t="shared" ref="H563" si="401">SUM(H560:H562)</f>
        <v>0</v>
      </c>
      <c r="I563" s="21">
        <f t="shared" ref="I563" si="402">SUM(I560:I562)</f>
        <v>0</v>
      </c>
      <c r="J563" s="21">
        <f t="shared" ref="J563" si="403">SUM(J560:J562)</f>
        <v>0</v>
      </c>
      <c r="K563" s="27"/>
      <c r="L563" s="21">
        <f t="shared" ref="L563" ca="1" si="404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05">SUM(G564:G572)</f>
        <v>0</v>
      </c>
      <c r="H573" s="21">
        <f t="shared" ref="H573" si="406">SUM(H564:H572)</f>
        <v>0</v>
      </c>
      <c r="I573" s="21">
        <f t="shared" ref="I573" si="407">SUM(I564:I572)</f>
        <v>0</v>
      </c>
      <c r="J573" s="21">
        <f t="shared" ref="J573" si="408">SUM(J564:J572)</f>
        <v>0</v>
      </c>
      <c r="K573" s="27"/>
      <c r="L573" s="21">
        <f t="shared" ref="L573" ca="1" si="409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10">SUM(G574:G577)</f>
        <v>0</v>
      </c>
      <c r="H578" s="21">
        <f t="shared" ref="H578" si="411">SUM(H574:H577)</f>
        <v>0</v>
      </c>
      <c r="I578" s="21">
        <f t="shared" ref="I578" si="412">SUM(I574:I577)</f>
        <v>0</v>
      </c>
      <c r="J578" s="21">
        <f t="shared" ref="J578" si="413">SUM(J574:J577)</f>
        <v>0</v>
      </c>
      <c r="K578" s="27"/>
      <c r="L578" s="21">
        <f t="shared" ref="L578" ca="1" si="414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15">SUM(G579:G584)</f>
        <v>0</v>
      </c>
      <c r="H585" s="21">
        <f t="shared" ref="H585" si="416">SUM(H579:H584)</f>
        <v>0</v>
      </c>
      <c r="I585" s="21">
        <f t="shared" ref="I585" si="417">SUM(I579:I584)</f>
        <v>0</v>
      </c>
      <c r="J585" s="21">
        <f t="shared" ref="J585" si="418">SUM(J579:J584)</f>
        <v>0</v>
      </c>
      <c r="K585" s="27"/>
      <c r="L585" s="21">
        <f t="shared" ref="L585" ca="1" si="419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20">SUM(G586:G591)</f>
        <v>0</v>
      </c>
      <c r="H592" s="21">
        <f t="shared" ref="H592" si="421">SUM(H586:H591)</f>
        <v>0</v>
      </c>
      <c r="I592" s="21">
        <f t="shared" ref="I592" si="422">SUM(I586:I591)</f>
        <v>0</v>
      </c>
      <c r="J592" s="21">
        <f t="shared" ref="J592" si="423">SUM(J586:J591)</f>
        <v>0</v>
      </c>
      <c r="K592" s="27"/>
      <c r="L592" s="21">
        <f t="shared" ref="L592" ca="1" si="424">SUM(L586:L594)</f>
        <v>0</v>
      </c>
    </row>
    <row r="593" spans="1:12" ht="1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25">G559+G563+G573+G578+G585+G592</f>
        <v>0</v>
      </c>
      <c r="H593" s="40">
        <f t="shared" ref="H593" si="426">H559+H563+H573+H578+H585+H592</f>
        <v>0</v>
      </c>
      <c r="I593" s="40">
        <f t="shared" ref="I593" si="427">I559+I563+I573+I578+I585+I592</f>
        <v>0</v>
      </c>
      <c r="J593" s="40">
        <f t="shared" ref="J593" si="428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790</v>
      </c>
      <c r="G594" s="42">
        <f t="shared" ref="G594:L594" si="42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39.519999999999996</v>
      </c>
      <c r="H594" s="42">
        <f t="shared" si="429"/>
        <v>27.600000000000005</v>
      </c>
      <c r="I594" s="42">
        <f t="shared" si="429"/>
        <v>127.96999999999998</v>
      </c>
      <c r="J594" s="42">
        <f t="shared" si="429"/>
        <v>898.55</v>
      </c>
      <c r="K594" s="42"/>
      <c r="L594" s="42" t="e">
        <f t="shared" ca="1" si="429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2025-12-02T08:28:24Z</dcterms:modified>
</cp:coreProperties>
</file>